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3"/>
  </bookViews>
  <sheets>
    <sheet name="Sillamäe linna 2022. a eelarve" sheetId="1" r:id="rId1"/>
    <sheet name="Põhitegevuse tulud Lisa 1" sheetId="2" r:id="rId2"/>
    <sheet name="Põhitegevuse kulud Lisa 2" sheetId="3" r:id="rId3"/>
    <sheet name="Investeerimistegevus Lisa 3" sheetId="4" r:id="rId4"/>
  </sheets>
  <definedNames>
    <definedName name="_xlnm.Print_Area" localSheetId="2">#N/A</definedName>
  </definedNames>
  <calcPr fullCalcOnLoad="1"/>
</workbook>
</file>

<file path=xl/sharedStrings.xml><?xml version="1.0" encoding="utf-8"?>
<sst xmlns="http://schemas.openxmlformats.org/spreadsheetml/2006/main" count="641" uniqueCount="296">
  <si>
    <t>Kood</t>
  </si>
  <si>
    <t>PÕHITEGEVUSE TULUD KOKKU</t>
  </si>
  <si>
    <t>Maksutulud</t>
  </si>
  <si>
    <t>Füüsilise isiku tulumaks</t>
  </si>
  <si>
    <t>Maamaks</t>
  </si>
  <si>
    <t>Reklaamimaks</t>
  </si>
  <si>
    <t>Teede ja tänavate sulgemise maks</t>
  </si>
  <si>
    <t>Tulud kaupade ja teenuste müügist</t>
  </si>
  <si>
    <t>Saadavad toetused tegevuskuludeks</t>
  </si>
  <si>
    <t>Sh tasandusfond (lg 1)</t>
  </si>
  <si>
    <t>Sh toetusfond (lg 2)</t>
  </si>
  <si>
    <t>Sh muud saadud toetused tegevuskuludeks</t>
  </si>
  <si>
    <t xml:space="preserve">Muud tegevustulud </t>
  </si>
  <si>
    <t>Sh laekumine vee erikasutusest</t>
  </si>
  <si>
    <t>Sh trahvid</t>
  </si>
  <si>
    <t>Sh segalaadilised tulud</t>
  </si>
  <si>
    <t>PÕHITEGEVUSE KULUD KOKKU</t>
  </si>
  <si>
    <t>Antavad toetused tegevuskuludeks</t>
  </si>
  <si>
    <t>Sotsiaaltoetused füüsilistele isikutele</t>
  </si>
  <si>
    <t>Sihtotstarbelised toetused tegevuskuludeks</t>
  </si>
  <si>
    <t>Tegevustoetused</t>
  </si>
  <si>
    <t>Muud tegevuskulud</t>
  </si>
  <si>
    <t>Personalikulud</t>
  </si>
  <si>
    <t>Majandamiskulud</t>
  </si>
  <si>
    <t>Muud kulud (s.h. reservfond)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</si>
  <si>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</si>
  <si>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</si>
  <si>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</si>
  <si>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</si>
  <si>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</si>
  <si>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Finantstulud (+)</t>
  </si>
  <si>
    <t>Finantskulud (-)</t>
  </si>
  <si>
    <t>EELARVE TULEM (ÜLEJÄÄK (+) / PUUDUJÄÄK (-))</t>
  </si>
  <si>
    <t>FINANTSEERIMISTEGEVUS</t>
  </si>
  <si>
    <t xml:space="preserve">Kohustuste võtmine (+) </t>
  </si>
  <si>
    <t>Kohustuste tasumine (-)</t>
  </si>
  <si>
    <t>LIKVIIDSETE VARADE MUUTUS (+ suurenemine, - vähenemine)</t>
  </si>
  <si>
    <t>Raha ja raha ekvivalentide muutus</t>
  </si>
  <si>
    <t>Nõute ja kohustuste saldode muutus ( tekkepõhise e/a korral) (+ suurenemine/- vähenemine)</t>
  </si>
  <si>
    <t>Eelarve (tekkepõhine) eurodes</t>
  </si>
  <si>
    <t xml:space="preserve">                                  Kirje nimetus</t>
  </si>
  <si>
    <t>Sillamäe linna 2022. aasta eelarve Lisa 1</t>
  </si>
  <si>
    <t xml:space="preserve">PÕHITEGEVUSE  TULUD  </t>
  </si>
  <si>
    <t>Tulu nimetus</t>
  </si>
  <si>
    <t>320</t>
  </si>
  <si>
    <t xml:space="preserve">Riigilõivud </t>
  </si>
  <si>
    <t>3220</t>
  </si>
  <si>
    <t>Laekumised omavalitsusasutustelt</t>
  </si>
  <si>
    <t>Laekumised haridusasutuste majandustegevusest (l/a koha eest)</t>
  </si>
  <si>
    <t>Laekumised haridusasutuste majandustegevusest (inglise keele süvaõpe)</t>
  </si>
  <si>
    <t>Laekumised haridusasutuste majandustegevusest (l/a toitlustamine)</t>
  </si>
  <si>
    <t xml:space="preserve">Laekumised haridusasutuste majandustegevusest </t>
  </si>
  <si>
    <t xml:space="preserve">Laekumised muusikakooli majandustegevusest </t>
  </si>
  <si>
    <t>Laekumised spordi- ja huvialakoolide tegevusest (Ulei)</t>
  </si>
  <si>
    <t>3221</t>
  </si>
  <si>
    <t>Laekumised kultuuri- ja kunstiasutuste majandustegevusest</t>
  </si>
  <si>
    <t>3222</t>
  </si>
  <si>
    <t>Laekumised spordiasutuste majandustegevusest</t>
  </si>
  <si>
    <t>Laekumised spordi- ja puhkealasest tegevusest (laste laagrid)</t>
  </si>
  <si>
    <t>3224</t>
  </si>
  <si>
    <t xml:space="preserve">Laekumised sotsiaalabiasutuste majandustegevusest </t>
  </si>
  <si>
    <t>Laste Hoolekande Asutuse "Lootus" tulud</t>
  </si>
  <si>
    <t>Asenduskoduteenused</t>
  </si>
  <si>
    <t>Hoolekandeasutuse "Sügis" tulud</t>
  </si>
  <si>
    <t>3233</t>
  </si>
  <si>
    <t xml:space="preserve">Üüri- ja renditulud </t>
  </si>
  <si>
    <t>3238</t>
  </si>
  <si>
    <t>Toimetuse "Sillamäeski Vestnik" tulud</t>
  </si>
  <si>
    <t>Tasandusfond (lg 1)</t>
  </si>
  <si>
    <t>Toetusfond (lg 2) sh</t>
  </si>
  <si>
    <t>3520</t>
  </si>
  <si>
    <t>Hariduskulude toetus</t>
  </si>
  <si>
    <t>Kultuuriranits</t>
  </si>
  <si>
    <t>Koolilõuna toetus</t>
  </si>
  <si>
    <t>Tasandustoetus miinimumpalga tõstmiseks</t>
  </si>
  <si>
    <t>Huvihariduse- ja tegevuse toetus</t>
  </si>
  <si>
    <t>Kohalike teede hoiu toetus</t>
  </si>
  <si>
    <t>Asendus-ja järelhooldusteenuse toetus</t>
  </si>
  <si>
    <t>Toimetulekutoetus</t>
  </si>
  <si>
    <t>Raske ja sügava puudega lastele abi osutamise toetus</t>
  </si>
  <si>
    <t>Matusetoetus</t>
  </si>
  <si>
    <t>Rahvastikutoimingute kulude hüvitis</t>
  </si>
  <si>
    <t>Muud saadud toetused tegevuskuludeks</t>
  </si>
  <si>
    <t>3500</t>
  </si>
  <si>
    <t>Sihtotstarbelised toetused kohaliku omavalitsuse üksustelt (trükised)</t>
  </si>
  <si>
    <t>Sihtotstarbelised toetused Põllumajandusministeeriumist</t>
  </si>
  <si>
    <t>Sihtotstarbelised toetused</t>
  </si>
  <si>
    <t>Laekumised vee erikasutusest</t>
  </si>
  <si>
    <t>Trahvid</t>
  </si>
  <si>
    <t>Segalaadilised tulud</t>
  </si>
  <si>
    <t>PÕHITEGEVUSE  TULUD  KOKKU</t>
  </si>
  <si>
    <t xml:space="preserve">Sihtotstarbelised toetused. Energiahinna tõusu leevendusmeede </t>
  </si>
  <si>
    <t xml:space="preserve">                                               Sillamäe linna 2022. aasta eelarve Lisa 2                                                                     </t>
  </si>
  <si>
    <t>PÕHITEGEVUSE KULUD</t>
  </si>
  <si>
    <t>Kulu nimetus</t>
  </si>
  <si>
    <t>01</t>
  </si>
  <si>
    <t>Üldised valitsussektori teenused</t>
  </si>
  <si>
    <t>01111</t>
  </si>
  <si>
    <t>Linnavolikogu</t>
  </si>
  <si>
    <t xml:space="preserve">Saadikute personalikulud  </t>
  </si>
  <si>
    <t>01112</t>
  </si>
  <si>
    <t>Linnavalitsus</t>
  </si>
  <si>
    <t xml:space="preserve">Personalikulud                     </t>
  </si>
  <si>
    <t>60</t>
  </si>
  <si>
    <t>Muud kulud</t>
  </si>
  <si>
    <t>Linna Raamatupidamine</t>
  </si>
  <si>
    <t>01330</t>
  </si>
  <si>
    <t>Arendusprojektid</t>
  </si>
  <si>
    <t>45</t>
  </si>
  <si>
    <t>Tööhõive ja ettevõtluse toetamise projektid</t>
  </si>
  <si>
    <t>01600</t>
  </si>
  <si>
    <t>Omavalitsuste liikmemaksud ja ühistegevuse kulud</t>
  </si>
  <si>
    <t>452</t>
  </si>
  <si>
    <t>01800</t>
  </si>
  <si>
    <t>01114</t>
  </si>
  <si>
    <t xml:space="preserve">Reservfond   </t>
  </si>
  <si>
    <t>03</t>
  </si>
  <si>
    <t xml:space="preserve">             Avalik kord ja julgeolek</t>
  </si>
  <si>
    <t>03200</t>
  </si>
  <si>
    <t>Pääste- ja turvateenused</t>
  </si>
  <si>
    <t>04</t>
  </si>
  <si>
    <t>Majandus</t>
  </si>
  <si>
    <t>04510</t>
  </si>
  <si>
    <t>Auguremont - tänavate korrashoid</t>
  </si>
  <si>
    <t>Liikluskorraldus</t>
  </si>
  <si>
    <t>04512</t>
  </si>
  <si>
    <t>Reisijate veo toetus</t>
  </si>
  <si>
    <t>04740</t>
  </si>
  <si>
    <t>Territoriaalne planeerimine</t>
  </si>
  <si>
    <t>04900</t>
  </si>
  <si>
    <t xml:space="preserve">Ülalnimetamata kulud </t>
  </si>
  <si>
    <t>05</t>
  </si>
  <si>
    <t>Keskkonnakaitse</t>
  </si>
  <si>
    <t>05100</t>
  </si>
  <si>
    <t xml:space="preserve">Jäätmekäitlus </t>
  </si>
  <si>
    <t>05101</t>
  </si>
  <si>
    <t xml:space="preserve">Avalike alade puhastus </t>
  </si>
  <si>
    <t>05400</t>
  </si>
  <si>
    <t>Bioloogilise mitmekesisuse ja maastiku kaitse</t>
  </si>
  <si>
    <t>05600</t>
  </si>
  <si>
    <t xml:space="preserve">Ülalnimetamata keskkonna kulud </t>
  </si>
  <si>
    <t>06</t>
  </si>
  <si>
    <t>Elamu- ja kommunaalmajandus</t>
  </si>
  <si>
    <t>06100</t>
  </si>
  <si>
    <t>Elamute remonditööde toetus</t>
  </si>
  <si>
    <t>Elamute hoovide heakord</t>
  </si>
  <si>
    <t>Korteriühistute tegevusega seotud kulude katteks</t>
  </si>
  <si>
    <t>Munitsipaalkorterite korrashoid ja ülalpidamine</t>
  </si>
  <si>
    <t>55</t>
  </si>
  <si>
    <t>06300</t>
  </si>
  <si>
    <t>Veevarustus</t>
  </si>
  <si>
    <t>06400</t>
  </si>
  <si>
    <t>Tänavavalgustus</t>
  </si>
  <si>
    <t>06605</t>
  </si>
  <si>
    <t>Kalmistu</t>
  </si>
  <si>
    <t xml:space="preserve">Hulkuvate loomade püüdmine </t>
  </si>
  <si>
    <t>Saun</t>
  </si>
  <si>
    <t xml:space="preserve">Eespool nimetamata elamu- ja kommunaalkulud </t>
  </si>
  <si>
    <t>Ülalnimetamata kulud (hoonete kindlustus)</t>
  </si>
  <si>
    <t xml:space="preserve">Kinnistute ja hoonete hooldus (V.Tškalovi tn 1a) </t>
  </si>
  <si>
    <t>08</t>
  </si>
  <si>
    <t>Vaba aeg ja kultuur</t>
  </si>
  <si>
    <t>08102</t>
  </si>
  <si>
    <t>50</t>
  </si>
  <si>
    <t xml:space="preserve"> </t>
  </si>
  <si>
    <t>Spordiklubid</t>
  </si>
  <si>
    <t>Linna spordiüritused</t>
  </si>
  <si>
    <t>08107</t>
  </si>
  <si>
    <t>MTÜ Edukad Sillamäe Noored - ESN</t>
  </si>
  <si>
    <t>MTÜ Sillamäe Avatud Lastekeskus Kodusoojus</t>
  </si>
  <si>
    <t>Linna noorte vabaajaüritused</t>
  </si>
  <si>
    <t>Laste ja noorte laagrid</t>
  </si>
  <si>
    <t>08201</t>
  </si>
  <si>
    <t>Sillamäe Raamatukogu</t>
  </si>
  <si>
    <t>08202</t>
  </si>
  <si>
    <t>Sillamäe Kultuurikeskus</t>
  </si>
  <si>
    <t>Muud kultuurikorralduslikud kulud</t>
  </si>
  <si>
    <t>Ühiskondlike organisatsioonide ja kultuuriseltside tegevuse toetus</t>
  </si>
  <si>
    <t>MTÜ Sillamäe Vene Kultuuriselts</t>
  </si>
  <si>
    <t>MTÜ Ukraina Kaasmaalaskond Sillamäe Vodograi</t>
  </si>
  <si>
    <t>MTÜ Sillamäe Linna Pensionäride Keskus</t>
  </si>
  <si>
    <t>MTÜ Sillamäe Vene Kaasmaalaste Ühing</t>
  </si>
  <si>
    <t>MTÜ Sillamäe Venemaa Kodanike ja Pensionäride Liit</t>
  </si>
  <si>
    <t>08203</t>
  </si>
  <si>
    <t>Sillamäe Muuseum</t>
  </si>
  <si>
    <t>08300</t>
  </si>
  <si>
    <t>Toimetus Sillamäeski Vestnik</t>
  </si>
  <si>
    <t>Ringhäälingu- ja kirjastamisteenused</t>
  </si>
  <si>
    <t>08400</t>
  </si>
  <si>
    <t>MTÜ Sillamäe Õigeusu Pühapäevakool Raduga</t>
  </si>
  <si>
    <t>09</t>
  </si>
  <si>
    <t>Haridus</t>
  </si>
  <si>
    <t>09110</t>
  </si>
  <si>
    <t>Sillamäe Lasteaed Pääsupesa</t>
  </si>
  <si>
    <t xml:space="preserve">             linnaeelarvest</t>
  </si>
  <si>
    <t xml:space="preserve">             riigieelarvest</t>
  </si>
  <si>
    <t xml:space="preserve">Majandamiskulud </t>
  </si>
  <si>
    <t>Sillamäe Lasteaed Rukkilill</t>
  </si>
  <si>
    <t>Sillamäe Lasteaed Päikseke</t>
  </si>
  <si>
    <t>Sillamäe Lasteaed Jaaniussike</t>
  </si>
  <si>
    <t xml:space="preserve">Teistes KOV õppijate kulud                 </t>
  </si>
  <si>
    <t>09212</t>
  </si>
  <si>
    <t>Sillamäe Eesti Põhikool</t>
  </si>
  <si>
    <t xml:space="preserve">Personalikulud </t>
  </si>
  <si>
    <t>Sillamäe Vanalinna Kool</t>
  </si>
  <si>
    <t>Sillamäe Kannuka Kool</t>
  </si>
  <si>
    <t>Sillamäe Gümnaasium</t>
  </si>
  <si>
    <t>09213</t>
  </si>
  <si>
    <t>Muud hariduskorralduslikud kulud</t>
  </si>
  <si>
    <t>Teistes KOV õppijate kulud</t>
  </si>
  <si>
    <t>Põhikoolide reserv</t>
  </si>
  <si>
    <t>09510</t>
  </si>
  <si>
    <t>Sillamäe Muusikakool</t>
  </si>
  <si>
    <t>Sillamäe Huvi- ja Noortekeskus Ulei</t>
  </si>
  <si>
    <t>09601</t>
  </si>
  <si>
    <t>Koolitoit</t>
  </si>
  <si>
    <t>10</t>
  </si>
  <si>
    <t>Sotsiaalne kaitse</t>
  </si>
  <si>
    <t>10200</t>
  </si>
  <si>
    <t>Hoolekandeasutus "Sügis"</t>
  </si>
  <si>
    <t>Projekt Dementsuse Päevakeskus</t>
  </si>
  <si>
    <t>Projekt Integreeritud teenused</t>
  </si>
  <si>
    <t>10400</t>
  </si>
  <si>
    <t>Laste Hoolekande Asutus Lootus</t>
  </si>
  <si>
    <t>Asendus- ja järelhooldusteenuse toetus</t>
  </si>
  <si>
    <t>41</t>
  </si>
  <si>
    <t>Sotsiaaltoetused</t>
  </si>
  <si>
    <t>10701</t>
  </si>
  <si>
    <t>Toimetulekutoetuse maksmise korraldamise hüvitis</t>
  </si>
  <si>
    <t>Sotsiaaltoetuste ja -teenuste osutamise toetus</t>
  </si>
  <si>
    <t>10121</t>
  </si>
  <si>
    <t>Hooldustoetus</t>
  </si>
  <si>
    <t>Raske ja sügava puudega lastele tugiteenuste arendamine ja pakkumine (SKA)</t>
  </si>
  <si>
    <t>10402</t>
  </si>
  <si>
    <t>Muu perekondade ja laste sotsiaalne kaitse</t>
  </si>
  <si>
    <t>Toetus linna sotsiaalhoolekande üritusteks</t>
  </si>
  <si>
    <t>10120</t>
  </si>
  <si>
    <t>MTÜ Miloserdie</t>
  </si>
  <si>
    <t>PÕHITEGEVUSE  KULUD  KOKKU</t>
  </si>
  <si>
    <t>Energiahinna tõusu leevendusmeede</t>
  </si>
  <si>
    <t xml:space="preserve">                                                                                                                                 Sillamäe linna 2022. aasta eelarve Lisa 3                                                                     </t>
  </si>
  <si>
    <t>INVESTEERIMISTEGEVUS</t>
  </si>
  <si>
    <t>Finantseerimisallikad, eurodes</t>
  </si>
  <si>
    <t>Linn</t>
  </si>
  <si>
    <t>Toetused</t>
  </si>
  <si>
    <t>Kokku</t>
  </si>
  <si>
    <t>1.</t>
  </si>
  <si>
    <t>Korterid</t>
  </si>
  <si>
    <t>Põhivara soetus (-), sh</t>
  </si>
  <si>
    <t xml:space="preserve">Teede remont  </t>
  </si>
  <si>
    <t>2.</t>
  </si>
  <si>
    <t>3.</t>
  </si>
  <si>
    <t>4.</t>
  </si>
  <si>
    <t>5.</t>
  </si>
  <si>
    <t>6.</t>
  </si>
  <si>
    <t xml:space="preserve">Tänavavalgustuse taristu renoveerimine </t>
  </si>
  <si>
    <t>7.</t>
  </si>
  <si>
    <t>8.</t>
  </si>
  <si>
    <t xml:space="preserve">Sillamäe Spordikompleksi Kalev hoone tuleohutusalase Päästeameti ettekirjutuse täitmine    </t>
  </si>
  <si>
    <t>9.</t>
  </si>
  <si>
    <t xml:space="preserve">Sillamäe kergejõustiku- ja jalgpallistaadioni projekteerimine ja ehitamine  </t>
  </si>
  <si>
    <t>10.</t>
  </si>
  <si>
    <t>11.</t>
  </si>
  <si>
    <t>12.</t>
  </si>
  <si>
    <t xml:space="preserve">Sillamäe Vanalinna Kooli uue hoone projekteerimistööd ja ehitamine </t>
  </si>
  <si>
    <t>13.</t>
  </si>
  <si>
    <t xml:space="preserve">Salapärase linna teemapargi loomine Sillamäe Muuseumi territooriumil </t>
  </si>
  <si>
    <t>14.</t>
  </si>
  <si>
    <t>Ajutise sildumiskoha rajamine</t>
  </si>
  <si>
    <t>15.</t>
  </si>
  <si>
    <t>Väikesadama projekteerimine</t>
  </si>
  <si>
    <t>16.</t>
  </si>
  <si>
    <t>Ventilatsiooni parandamine haridusasutustes</t>
  </si>
  <si>
    <t>17.</t>
  </si>
  <si>
    <t>"Rohelise" silla ekspertiis</t>
  </si>
  <si>
    <t>18.</t>
  </si>
  <si>
    <t>19.</t>
  </si>
  <si>
    <t>Linnakaardi uuendamine</t>
  </si>
  <si>
    <t>Laste Hoolekande Asutuse Lootus hoone rekonstrueerimistööd</t>
  </si>
  <si>
    <t xml:space="preserve">Linnavalitsuse hoone remont  </t>
  </si>
  <si>
    <t>Rannapromenaadi kioskite projekteerimine ja ehitus. 3 plokki</t>
  </si>
  <si>
    <t>Sillamäel V.Majakovski tn 3b kõrvalhoone lammutustööd</t>
  </si>
  <si>
    <t>Muud (omanikujärelevalve)</t>
  </si>
  <si>
    <t>Põhivara soetuseks saadav sihtfinantseerimine(+), sh</t>
  </si>
  <si>
    <t>Riigi Tugiteenuste Keskus, Euroopa Regionaalarengu Fond</t>
  </si>
  <si>
    <t>SA Keskkonnainvesteeringute Keskus, Euroopa Liidu Ühtekuuluvusfond</t>
  </si>
  <si>
    <t>SA Innove, Põhikoolivõrgu korrastamine perioodil 2014–2020, Euroopa Liidu Ühtekuuluvusfond</t>
  </si>
  <si>
    <t>Rahandusministeerium</t>
  </si>
  <si>
    <t>Kultuurmisteerium</t>
  </si>
  <si>
    <t>INVESTEERIMISTEGEVUS  KOKKU</t>
  </si>
  <si>
    <t xml:space="preserve">Sillamäe Kultuurikeskus. Eriaparatuuri- ja seadmete soetamine otse ülekande tegemiseks </t>
  </si>
  <si>
    <t>Munitsipaalkorterite  remont</t>
  </si>
  <si>
    <t>Sillamäe Spordikompleks Kalev</t>
  </si>
  <si>
    <t>SILLAMÄE LINNA 2022. AASTA EELARVE</t>
  </si>
  <si>
    <t>MTÜ Teater-Stuudio Teine Taevas</t>
  </si>
  <si>
    <t>Ranna tänava renoveerimine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</si>
</sst>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12"/>
      <name val="Arial Baltic"/>
      <family val="0"/>
    </font>
    <font>
      <sz val="10"/>
      <name val="Arial Cyr"/>
      <family val="0"/>
    </font>
    <font>
      <sz val="11"/>
      <color indexed="10"/>
      <name val="Arial"/>
      <family val="2"/>
    </font>
    <font>
      <i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>
        <color indexed="63"/>
      </right>
      <top style="medium"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>
        <color indexed="63"/>
      </left>
      <right style="medium"/>
      <top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69">
    <xf numFmtId="0" fontId="0" fillId="0" borderId="0" xfId="0" applyFont="1" applyAlignment="1">
      <alignment/>
    </xf>
    <xf numFmtId="0" fontId="3" fillId="0" borderId="0" xfId="57" applyFont="1" applyProtection="1">
      <alignment/>
      <protection locked="0"/>
    </xf>
    <xf numFmtId="0" fontId="5" fillId="0" borderId="10" xfId="69" applyFont="1" applyBorder="1" applyAlignment="1">
      <alignment horizontal="center" vertical="center"/>
      <protection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3" fontId="47" fillId="0" borderId="15" xfId="0" applyNumberFormat="1" applyFont="1" applyBorder="1" applyAlignment="1">
      <alignment/>
    </xf>
    <xf numFmtId="3" fontId="47" fillId="0" borderId="14" xfId="0" applyNumberFormat="1" applyFont="1" applyBorder="1" applyAlignment="1">
      <alignment/>
    </xf>
    <xf numFmtId="3" fontId="47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8" fillId="0" borderId="17" xfId="69" applyNumberFormat="1" applyFont="1" applyBorder="1">
      <alignment/>
      <protection/>
    </xf>
    <xf numFmtId="3" fontId="8" fillId="0" borderId="15" xfId="69" applyNumberFormat="1" applyFont="1" applyBorder="1">
      <alignment/>
      <protection/>
    </xf>
    <xf numFmtId="3" fontId="9" fillId="0" borderId="14" xfId="69" applyNumberFormat="1" applyFont="1" applyBorder="1" applyAlignment="1">
      <alignment horizontal="right"/>
      <protection/>
    </xf>
    <xf numFmtId="0" fontId="6" fillId="33" borderId="19" xfId="57" applyFont="1" applyFill="1" applyBorder="1">
      <alignment/>
      <protection/>
    </xf>
    <xf numFmtId="3" fontId="3" fillId="0" borderId="0" xfId="0" applyNumberFormat="1" applyFont="1" applyFill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5" xfId="69" applyNumberFormat="1" applyFont="1" applyBorder="1">
      <alignment/>
      <protection/>
    </xf>
    <xf numFmtId="0" fontId="7" fillId="0" borderId="20" xfId="57" applyFont="1" applyBorder="1">
      <alignment/>
      <protection/>
    </xf>
    <xf numFmtId="0" fontId="8" fillId="0" borderId="20" xfId="57" applyFont="1" applyBorder="1">
      <alignment/>
      <protection/>
    </xf>
    <xf numFmtId="3" fontId="8" fillId="0" borderId="20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9" fillId="0" borderId="20" xfId="57" applyFont="1" applyBorder="1">
      <alignment/>
      <protection/>
    </xf>
    <xf numFmtId="0" fontId="3" fillId="0" borderId="20" xfId="57" applyFont="1" applyBorder="1">
      <alignment/>
      <protection/>
    </xf>
    <xf numFmtId="0" fontId="8" fillId="0" borderId="20" xfId="57" applyFont="1" applyBorder="1" applyAlignment="1">
      <alignment wrapText="1"/>
      <protection/>
    </xf>
    <xf numFmtId="0" fontId="8" fillId="0" borderId="20" xfId="55" applyFont="1" applyBorder="1" applyAlignment="1">
      <alignment horizontal="left" wrapText="1"/>
      <protection/>
    </xf>
    <xf numFmtId="0" fontId="7" fillId="0" borderId="11" xfId="69" applyFont="1" applyBorder="1">
      <alignment/>
      <protection/>
    </xf>
    <xf numFmtId="0" fontId="8" fillId="0" borderId="11" xfId="69" applyFont="1" applyBorder="1">
      <alignment/>
      <protection/>
    </xf>
    <xf numFmtId="3" fontId="9" fillId="0" borderId="11" xfId="57" applyNumberFormat="1" applyFont="1" applyBorder="1">
      <alignment/>
      <protection/>
    </xf>
    <xf numFmtId="3" fontId="8" fillId="0" borderId="1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3" xfId="69" applyFont="1" applyBorder="1">
      <alignment/>
      <protection/>
    </xf>
    <xf numFmtId="0" fontId="7" fillId="0" borderId="24" xfId="55" applyFont="1" applyBorder="1">
      <alignment/>
      <protection/>
    </xf>
    <xf numFmtId="0" fontId="7" fillId="0" borderId="24" xfId="57" applyFont="1" applyBorder="1">
      <alignment/>
      <protection/>
    </xf>
    <xf numFmtId="0" fontId="6" fillId="33" borderId="25" xfId="57" applyFont="1" applyFill="1" applyBorder="1">
      <alignment/>
      <protection/>
    </xf>
    <xf numFmtId="0" fontId="8" fillId="0" borderId="26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6" fillId="33" borderId="19" xfId="55" applyFont="1" applyFill="1" applyBorder="1" applyAlignment="1">
      <alignment horizontal="left"/>
      <protection/>
    </xf>
    <xf numFmtId="0" fontId="6" fillId="33" borderId="25" xfId="55" applyFont="1" applyFill="1" applyBorder="1" applyAlignment="1">
      <alignment horizontal="left"/>
      <protection/>
    </xf>
    <xf numFmtId="0" fontId="8" fillId="0" borderId="27" xfId="0" applyFont="1" applyBorder="1" applyAlignment="1">
      <alignment/>
    </xf>
    <xf numFmtId="0" fontId="8" fillId="0" borderId="23" xfId="69" applyFont="1" applyBorder="1">
      <alignment/>
      <protection/>
    </xf>
    <xf numFmtId="0" fontId="8" fillId="0" borderId="24" xfId="57" applyFont="1" applyBorder="1" applyAlignment="1">
      <alignment wrapText="1"/>
      <protection/>
    </xf>
    <xf numFmtId="0" fontId="8" fillId="0" borderId="26" xfId="0" applyFont="1" applyBorder="1" applyAlignment="1">
      <alignment wrapText="1"/>
    </xf>
    <xf numFmtId="0" fontId="6" fillId="33" borderId="25" xfId="57" applyFont="1" applyFill="1" applyBorder="1" applyAlignment="1">
      <alignment wrapText="1"/>
      <protection/>
    </xf>
    <xf numFmtId="0" fontId="3" fillId="33" borderId="19" xfId="57" applyFont="1" applyFill="1" applyBorder="1">
      <alignment/>
      <protection/>
    </xf>
    <xf numFmtId="0" fontId="3" fillId="33" borderId="25" xfId="57" applyFont="1" applyFill="1" applyBorder="1">
      <alignment/>
      <protection/>
    </xf>
    <xf numFmtId="3" fontId="7" fillId="0" borderId="18" xfId="57" applyNumberFormat="1" applyFont="1" applyBorder="1" applyAlignment="1" applyProtection="1">
      <alignment horizontal="center" vertical="center" wrapText="1"/>
      <protection locked="0"/>
    </xf>
    <xf numFmtId="0" fontId="5" fillId="0" borderId="28" xfId="57" applyFont="1" applyBorder="1" applyAlignment="1" applyProtection="1">
      <alignment horizontal="left" vertical="center" wrapText="1"/>
      <protection locked="0"/>
    </xf>
    <xf numFmtId="0" fontId="6" fillId="34" borderId="13" xfId="57" applyFont="1" applyFill="1" applyBorder="1">
      <alignment/>
      <protection/>
    </xf>
    <xf numFmtId="0" fontId="6" fillId="34" borderId="27" xfId="57" applyFont="1" applyFill="1" applyBorder="1" applyAlignment="1">
      <alignment wrapText="1"/>
      <protection/>
    </xf>
    <xf numFmtId="0" fontId="3" fillId="0" borderId="24" xfId="57" applyFont="1" applyBorder="1">
      <alignment/>
      <protection/>
    </xf>
    <xf numFmtId="0" fontId="3" fillId="33" borderId="19" xfId="55" applyFont="1" applyFill="1" applyBorder="1">
      <alignment/>
      <protection/>
    </xf>
    <xf numFmtId="0" fontId="5" fillId="33" borderId="25" xfId="55" applyFont="1" applyFill="1" applyBorder="1" applyAlignment="1">
      <alignment wrapText="1"/>
      <protection/>
    </xf>
    <xf numFmtId="0" fontId="0" fillId="0" borderId="0" xfId="0" applyBorder="1" applyAlignment="1">
      <alignment/>
    </xf>
    <xf numFmtId="3" fontId="7" fillId="0" borderId="0" xfId="57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>
      <alignment/>
    </xf>
    <xf numFmtId="3" fontId="4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8" fillId="0" borderId="0" xfId="69" applyNumberFormat="1" applyFont="1" applyBorder="1">
      <alignment/>
      <protection/>
    </xf>
    <xf numFmtId="3" fontId="9" fillId="0" borderId="0" xfId="69" applyNumberFormat="1" applyFont="1" applyBorder="1" applyAlignment="1">
      <alignment horizontal="right"/>
      <protection/>
    </xf>
    <xf numFmtId="3" fontId="4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9" fillId="0" borderId="0" xfId="69" applyFont="1">
      <alignment/>
      <protection/>
    </xf>
    <xf numFmtId="3" fontId="6" fillId="35" borderId="0" xfId="66" applyNumberFormat="1" applyFont="1" applyFill="1" applyAlignment="1">
      <alignment horizontal="center"/>
      <protection/>
    </xf>
    <xf numFmtId="3" fontId="9" fillId="35" borderId="0" xfId="66" applyNumberFormat="1" applyFont="1" applyFill="1">
      <alignment/>
      <protection/>
    </xf>
    <xf numFmtId="0" fontId="9" fillId="0" borderId="0" xfId="0" applyFont="1" applyAlignment="1">
      <alignment/>
    </xf>
    <xf numFmtId="0" fontId="6" fillId="35" borderId="0" xfId="70" applyFont="1" applyFill="1" applyAlignment="1">
      <alignment horizontal="left" vertical="center"/>
      <protection/>
    </xf>
    <xf numFmtId="0" fontId="6" fillId="35" borderId="0" xfId="70" applyFont="1" applyFill="1" applyAlignment="1">
      <alignment horizontal="center" vertical="center"/>
      <protection/>
    </xf>
    <xf numFmtId="3" fontId="9" fillId="0" borderId="0" xfId="69" applyNumberFormat="1" applyFont="1">
      <alignment/>
      <protection/>
    </xf>
    <xf numFmtId="1" fontId="6" fillId="33" borderId="18" xfId="55" applyNumberFormat="1" applyFont="1" applyFill="1" applyBorder="1" applyAlignment="1">
      <alignment horizontal="left"/>
      <protection/>
    </xf>
    <xf numFmtId="3" fontId="6" fillId="33" borderId="18" xfId="57" applyNumberFormat="1" applyFont="1" applyFill="1" applyBorder="1" applyAlignment="1">
      <alignment horizontal="right"/>
      <protection/>
    </xf>
    <xf numFmtId="3" fontId="47" fillId="0" borderId="15" xfId="0" applyNumberFormat="1" applyFont="1" applyBorder="1" applyAlignment="1">
      <alignment/>
    </xf>
    <xf numFmtId="3" fontId="9" fillId="0" borderId="15" xfId="69" applyNumberFormat="1" applyFont="1" applyBorder="1" applyAlignment="1">
      <alignment horizontal="right"/>
      <protection/>
    </xf>
    <xf numFmtId="3" fontId="6" fillId="0" borderId="18" xfId="69" applyNumberFormat="1" applyFont="1" applyBorder="1" applyAlignment="1">
      <alignment horizontal="right"/>
      <protection/>
    </xf>
    <xf numFmtId="3" fontId="8" fillId="0" borderId="14" xfId="69" applyNumberFormat="1" applyFont="1" applyBorder="1">
      <alignment/>
      <protection/>
    </xf>
    <xf numFmtId="3" fontId="47" fillId="0" borderId="14" xfId="0" applyNumberFormat="1" applyFont="1" applyBorder="1" applyAlignment="1">
      <alignment/>
    </xf>
    <xf numFmtId="0" fontId="6" fillId="33" borderId="18" xfId="70" applyFont="1" applyFill="1" applyBorder="1" applyAlignment="1">
      <alignment horizontal="left" vertical="center"/>
      <protection/>
    </xf>
    <xf numFmtId="3" fontId="6" fillId="33" borderId="18" xfId="69" applyNumberFormat="1" applyFont="1" applyFill="1" applyBorder="1" applyAlignment="1">
      <alignment horizontal="right"/>
      <protection/>
    </xf>
    <xf numFmtId="3" fontId="7" fillId="0" borderId="29" xfId="57" applyNumberFormat="1" applyFont="1" applyBorder="1" applyAlignment="1" applyProtection="1">
      <alignment horizontal="center" vertical="center" wrapText="1"/>
      <protection locked="0"/>
    </xf>
    <xf numFmtId="0" fontId="9" fillId="0" borderId="0" xfId="68" applyFont="1" applyAlignment="1">
      <alignment horizontal="right"/>
      <protection/>
    </xf>
    <xf numFmtId="2" fontId="6" fillId="35" borderId="0" xfId="66" applyNumberFormat="1" applyFont="1" applyFill="1" applyAlignment="1">
      <alignment horizontal="center"/>
      <protection/>
    </xf>
    <xf numFmtId="2" fontId="9" fillId="35" borderId="0" xfId="66" applyNumberFormat="1" applyFont="1" applyFill="1" applyAlignment="1">
      <alignment horizontal="left"/>
      <protection/>
    </xf>
    <xf numFmtId="0" fontId="9" fillId="0" borderId="0" xfId="68" applyFont="1">
      <alignment/>
      <protection/>
    </xf>
    <xf numFmtId="3" fontId="7" fillId="36" borderId="18" xfId="67" applyNumberFormat="1" applyFont="1" applyFill="1" applyBorder="1">
      <alignment/>
      <protection/>
    </xf>
    <xf numFmtId="3" fontId="6" fillId="35" borderId="18" xfId="66" applyNumberFormat="1" applyFont="1" applyFill="1" applyBorder="1">
      <alignment/>
      <protection/>
    </xf>
    <xf numFmtId="3" fontId="8" fillId="34" borderId="17" xfId="66" applyNumberFormat="1" applyFont="1" applyFill="1" applyBorder="1">
      <alignment/>
      <protection/>
    </xf>
    <xf numFmtId="3" fontId="8" fillId="34" borderId="15" xfId="66" applyNumberFormat="1" applyFont="1" applyFill="1" applyBorder="1">
      <alignment/>
      <protection/>
    </xf>
    <xf numFmtId="3" fontId="9" fillId="35" borderId="14" xfId="68" applyNumberFormat="1" applyFont="1" applyFill="1" applyBorder="1">
      <alignment/>
      <protection/>
    </xf>
    <xf numFmtId="3" fontId="9" fillId="35" borderId="15" xfId="68" applyNumberFormat="1" applyFont="1" applyFill="1" applyBorder="1">
      <alignment/>
      <protection/>
    </xf>
    <xf numFmtId="3" fontId="6" fillId="35" borderId="15" xfId="68" applyNumberFormat="1" applyFont="1" applyFill="1" applyBorder="1">
      <alignment/>
      <protection/>
    </xf>
    <xf numFmtId="3" fontId="9" fillId="0" borderId="15" xfId="0" applyNumberFormat="1" applyFont="1" applyBorder="1" applyAlignment="1">
      <alignment/>
    </xf>
    <xf numFmtId="3" fontId="8" fillId="34" borderId="15" xfId="70" applyNumberFormat="1" applyFont="1" applyFill="1" applyBorder="1" applyAlignment="1">
      <alignment horizontal="right"/>
      <protection/>
    </xf>
    <xf numFmtId="3" fontId="9" fillId="0" borderId="15" xfId="68" applyNumberFormat="1" applyFont="1" applyBorder="1">
      <alignment/>
      <protection/>
    </xf>
    <xf numFmtId="3" fontId="8" fillId="0" borderId="15" xfId="66" applyNumberFormat="1" applyFont="1" applyBorder="1">
      <alignment/>
      <protection/>
    </xf>
    <xf numFmtId="3" fontId="7" fillId="36" borderId="18" xfId="67" applyNumberFormat="1" applyFont="1" applyFill="1" applyBorder="1" applyAlignment="1">
      <alignment horizontal="right"/>
      <protection/>
    </xf>
    <xf numFmtId="3" fontId="9" fillId="35" borderId="17" xfId="68" applyNumberFormat="1" applyFont="1" applyFill="1" applyBorder="1">
      <alignment/>
      <protection/>
    </xf>
    <xf numFmtId="3" fontId="9" fillId="37" borderId="15" xfId="66" applyNumberFormat="1" applyFont="1" applyFill="1" applyBorder="1" applyAlignment="1">
      <alignment horizontal="right"/>
      <protection/>
    </xf>
    <xf numFmtId="3" fontId="7" fillId="36" borderId="18" xfId="66" applyNumberFormat="1" applyFont="1" applyFill="1" applyBorder="1" applyAlignment="1">
      <alignment horizontal="right"/>
      <protection/>
    </xf>
    <xf numFmtId="3" fontId="8" fillId="34" borderId="14" xfId="66" applyNumberFormat="1" applyFont="1" applyFill="1" applyBorder="1">
      <alignment/>
      <protection/>
    </xf>
    <xf numFmtId="3" fontId="6" fillId="35" borderId="18" xfId="68" applyNumberFormat="1" applyFont="1" applyFill="1" applyBorder="1">
      <alignment/>
      <protection/>
    </xf>
    <xf numFmtId="3" fontId="9" fillId="0" borderId="15" xfId="66" applyNumberFormat="1" applyFont="1" applyBorder="1" applyAlignment="1">
      <alignment horizontal="right"/>
      <protection/>
    </xf>
    <xf numFmtId="3" fontId="8" fillId="0" borderId="15" xfId="0" applyNumberFormat="1" applyFont="1" applyBorder="1" applyAlignment="1">
      <alignment horizontal="right"/>
    </xf>
    <xf numFmtId="3" fontId="6" fillId="0" borderId="15" xfId="68" applyNumberFormat="1" applyFont="1" applyBorder="1">
      <alignment/>
      <protection/>
    </xf>
    <xf numFmtId="3" fontId="9" fillId="0" borderId="17" xfId="68" applyNumberFormat="1" applyFont="1" applyBorder="1">
      <alignment/>
      <protection/>
    </xf>
    <xf numFmtId="3" fontId="6" fillId="35" borderId="15" xfId="66" applyNumberFormat="1" applyFont="1" applyFill="1" applyBorder="1" applyAlignment="1">
      <alignment horizontal="right"/>
      <protection/>
    </xf>
    <xf numFmtId="3" fontId="6" fillId="35" borderId="18" xfId="66" applyNumberFormat="1" applyFont="1" applyFill="1" applyBorder="1" applyAlignment="1">
      <alignment horizontal="right"/>
      <protection/>
    </xf>
    <xf numFmtId="3" fontId="9" fillId="35" borderId="15" xfId="66" applyNumberFormat="1" applyFont="1" applyFill="1" applyBorder="1" applyAlignment="1">
      <alignment horizontal="right"/>
      <protection/>
    </xf>
    <xf numFmtId="3" fontId="6" fillId="35" borderId="14" xfId="68" applyNumberFormat="1" applyFont="1" applyFill="1" applyBorder="1">
      <alignment/>
      <protection/>
    </xf>
    <xf numFmtId="3" fontId="14" fillId="35" borderId="17" xfId="68" applyNumberFormat="1" applyFont="1" applyFill="1" applyBorder="1">
      <alignment/>
      <protection/>
    </xf>
    <xf numFmtId="3" fontId="14" fillId="35" borderId="15" xfId="68" applyNumberFormat="1" applyFont="1" applyFill="1" applyBorder="1">
      <alignment/>
      <protection/>
    </xf>
    <xf numFmtId="3" fontId="8" fillId="37" borderId="15" xfId="66" applyNumberFormat="1" applyFont="1" applyFill="1" applyBorder="1">
      <alignment/>
      <protection/>
    </xf>
    <xf numFmtId="3" fontId="6" fillId="0" borderId="18" xfId="66" applyNumberFormat="1" applyFont="1" applyBorder="1" applyAlignment="1">
      <alignment horizontal="right"/>
      <protection/>
    </xf>
    <xf numFmtId="3" fontId="14" fillId="0" borderId="17" xfId="68" applyNumberFormat="1" applyFont="1" applyBorder="1">
      <alignment/>
      <protection/>
    </xf>
    <xf numFmtId="3" fontId="47" fillId="37" borderId="15" xfId="0" applyNumberFormat="1" applyFont="1" applyFill="1" applyBorder="1" applyAlignment="1">
      <alignment/>
    </xf>
    <xf numFmtId="3" fontId="14" fillId="37" borderId="15" xfId="68" applyNumberFormat="1" applyFont="1" applyFill="1" applyBorder="1">
      <alignment/>
      <protection/>
    </xf>
    <xf numFmtId="3" fontId="9" fillId="37" borderId="15" xfId="68" applyNumberFormat="1" applyFont="1" applyFill="1" applyBorder="1">
      <alignment/>
      <protection/>
    </xf>
    <xf numFmtId="3" fontId="8" fillId="37" borderId="14" xfId="0" applyNumberFormat="1" applyFont="1" applyFill="1" applyBorder="1" applyAlignment="1">
      <alignment/>
    </xf>
    <xf numFmtId="3" fontId="3" fillId="37" borderId="18" xfId="0" applyNumberFormat="1" applyFont="1" applyFill="1" applyBorder="1" applyAlignment="1">
      <alignment/>
    </xf>
    <xf numFmtId="3" fontId="10" fillId="37" borderId="17" xfId="0" applyNumberFormat="1" applyFont="1" applyFill="1" applyBorder="1" applyAlignment="1">
      <alignment/>
    </xf>
    <xf numFmtId="3" fontId="8" fillId="34" borderId="17" xfId="67" applyNumberFormat="1" applyFont="1" applyFill="1" applyBorder="1">
      <alignment/>
      <protection/>
    </xf>
    <xf numFmtId="3" fontId="9" fillId="37" borderId="15" xfId="0" applyNumberFormat="1" applyFont="1" applyFill="1" applyBorder="1" applyAlignment="1">
      <alignment/>
    </xf>
    <xf numFmtId="3" fontId="7" fillId="36" borderId="18" xfId="66" applyNumberFormat="1" applyFont="1" applyFill="1" applyBorder="1">
      <alignment/>
      <protection/>
    </xf>
    <xf numFmtId="3" fontId="49" fillId="0" borderId="18" xfId="0" applyNumberFormat="1" applyFont="1" applyBorder="1" applyAlignment="1">
      <alignment/>
    </xf>
    <xf numFmtId="49" fontId="8" fillId="34" borderId="10" xfId="66" applyNumberFormat="1" applyFont="1" applyFill="1" applyBorder="1" applyAlignment="1">
      <alignment horizontal="right"/>
      <protection/>
    </xf>
    <xf numFmtId="3" fontId="9" fillId="35" borderId="16" xfId="68" applyNumberFormat="1" applyFont="1" applyFill="1" applyBorder="1">
      <alignment/>
      <protection/>
    </xf>
    <xf numFmtId="0" fontId="6" fillId="36" borderId="18" xfId="70" applyFont="1" applyFill="1" applyBorder="1" applyAlignment="1">
      <alignment horizontal="left" vertical="center"/>
      <protection/>
    </xf>
    <xf numFmtId="3" fontId="6" fillId="36" borderId="18" xfId="66" applyNumberFormat="1" applyFont="1" applyFill="1" applyBorder="1">
      <alignment/>
      <protection/>
    </xf>
    <xf numFmtId="3" fontId="48" fillId="37" borderId="0" xfId="0" applyNumberFormat="1" applyFont="1" applyFill="1" applyBorder="1" applyAlignment="1">
      <alignment/>
    </xf>
    <xf numFmtId="3" fontId="9" fillId="35" borderId="15" xfId="68" applyNumberFormat="1" applyFont="1" applyFill="1" applyBorder="1" applyAlignment="1">
      <alignment wrapText="1"/>
      <protection/>
    </xf>
    <xf numFmtId="3" fontId="9" fillId="0" borderId="15" xfId="68" applyNumberFormat="1" applyFont="1" applyBorder="1" applyAlignment="1">
      <alignment wrapText="1"/>
      <protection/>
    </xf>
    <xf numFmtId="3" fontId="9" fillId="0" borderId="15" xfId="0" applyNumberFormat="1" applyFont="1" applyBorder="1" applyAlignment="1">
      <alignment/>
    </xf>
    <xf numFmtId="3" fontId="8" fillId="0" borderId="15" xfId="0" applyNumberFormat="1" applyFont="1" applyBorder="1" applyAlignment="1">
      <alignment wrapText="1"/>
    </xf>
    <xf numFmtId="3" fontId="6" fillId="35" borderId="15" xfId="68" applyNumberFormat="1" applyFont="1" applyFill="1" applyBorder="1" applyAlignment="1">
      <alignment/>
      <protection/>
    </xf>
    <xf numFmtId="3" fontId="6" fillId="35" borderId="15" xfId="68" applyNumberFormat="1" applyFont="1" applyFill="1" applyBorder="1" applyAlignment="1">
      <alignment wrapText="1"/>
      <protection/>
    </xf>
    <xf numFmtId="3" fontId="47" fillId="0" borderId="15" xfId="0" applyNumberFormat="1" applyFont="1" applyBorder="1" applyAlignment="1">
      <alignment/>
    </xf>
    <xf numFmtId="49" fontId="8" fillId="34" borderId="30" xfId="66" applyNumberFormat="1" applyFont="1" applyFill="1" applyBorder="1" applyAlignment="1">
      <alignment horizontal="right"/>
      <protection/>
    </xf>
    <xf numFmtId="0" fontId="8" fillId="34" borderId="17" xfId="66" applyFont="1" applyFill="1" applyBorder="1">
      <alignment/>
      <protection/>
    </xf>
    <xf numFmtId="49" fontId="8" fillId="34" borderId="31" xfId="66" applyNumberFormat="1" applyFont="1" applyFill="1" applyBorder="1" applyAlignment="1">
      <alignment horizontal="right"/>
      <protection/>
    </xf>
    <xf numFmtId="49" fontId="3" fillId="34" borderId="10" xfId="66" applyNumberFormat="1" applyFont="1" applyFill="1" applyBorder="1" applyAlignment="1">
      <alignment horizontal="right"/>
      <protection/>
    </xf>
    <xf numFmtId="0" fontId="3" fillId="34" borderId="18" xfId="66" applyFont="1" applyFill="1" applyBorder="1">
      <alignment/>
      <protection/>
    </xf>
    <xf numFmtId="3" fontId="6" fillId="35" borderId="0" xfId="66" applyNumberFormat="1" applyFont="1" applyFill="1" applyAlignment="1">
      <alignment horizontal="center" wrapText="1"/>
      <protection/>
    </xf>
    <xf numFmtId="3" fontId="9" fillId="0" borderId="0" xfId="0" applyNumberFormat="1" applyFont="1" applyAlignment="1">
      <alignment wrapText="1"/>
    </xf>
    <xf numFmtId="3" fontId="6" fillId="0" borderId="0" xfId="55" applyNumberFormat="1" applyFont="1" applyAlignment="1">
      <alignment horizontal="left"/>
      <protection/>
    </xf>
    <xf numFmtId="3" fontId="9" fillId="0" borderId="0" xfId="56" applyNumberFormat="1" applyFont="1" applyAlignment="1">
      <alignment wrapText="1"/>
      <protection/>
    </xf>
    <xf numFmtId="3" fontId="7" fillId="36" borderId="32" xfId="57" applyNumberFormat="1" applyFont="1" applyFill="1" applyBorder="1" applyAlignment="1">
      <alignment wrapText="1"/>
      <protection/>
    </xf>
    <xf numFmtId="3" fontId="8" fillId="37" borderId="33" xfId="0" applyNumberFormat="1" applyFont="1" applyFill="1" applyBorder="1" applyAlignment="1">
      <alignment wrapText="1"/>
    </xf>
    <xf numFmtId="3" fontId="9" fillId="37" borderId="33" xfId="0" applyNumberFormat="1" applyFont="1" applyFill="1" applyBorder="1" applyAlignment="1">
      <alignment wrapText="1"/>
    </xf>
    <xf numFmtId="3" fontId="47" fillId="37" borderId="33" xfId="0" applyNumberFormat="1" applyFont="1" applyFill="1" applyBorder="1" applyAlignment="1">
      <alignment wrapText="1"/>
    </xf>
    <xf numFmtId="3" fontId="8" fillId="34" borderId="30" xfId="0" applyNumberFormat="1" applyFont="1" applyFill="1" applyBorder="1" applyAlignment="1">
      <alignment horizontal="center" wrapText="1"/>
    </xf>
    <xf numFmtId="0" fontId="8" fillId="0" borderId="15" xfId="0" applyFont="1" applyBorder="1" applyAlignment="1">
      <alignment wrapText="1"/>
    </xf>
    <xf numFmtId="1" fontId="7" fillId="33" borderId="10" xfId="0" applyNumberFormat="1" applyFont="1" applyFill="1" applyBorder="1" applyAlignment="1">
      <alignment horizontal="center" wrapText="1"/>
    </xf>
    <xf numFmtId="3" fontId="7" fillId="33" borderId="18" xfId="57" applyNumberFormat="1" applyFont="1" applyFill="1" applyBorder="1" applyAlignment="1">
      <alignment wrapText="1"/>
      <protection/>
    </xf>
    <xf numFmtId="3" fontId="8" fillId="37" borderId="15" xfId="0" applyNumberFormat="1" applyFont="1" applyFill="1" applyBorder="1" applyAlignment="1">
      <alignment wrapText="1"/>
    </xf>
    <xf numFmtId="3" fontId="9" fillId="0" borderId="30" xfId="0" applyNumberFormat="1" applyFont="1" applyBorder="1" applyAlignment="1">
      <alignment horizontal="center" wrapText="1"/>
    </xf>
    <xf numFmtId="3" fontId="9" fillId="0" borderId="15" xfId="0" applyNumberFormat="1" applyFont="1" applyBorder="1" applyAlignment="1">
      <alignment wrapText="1"/>
    </xf>
    <xf numFmtId="3" fontId="9" fillId="0" borderId="34" xfId="0" applyNumberFormat="1" applyFont="1" applyBorder="1" applyAlignment="1">
      <alignment horizontal="center" wrapText="1"/>
    </xf>
    <xf numFmtId="3" fontId="8" fillId="37" borderId="14" xfId="0" applyNumberFormat="1" applyFont="1" applyFill="1" applyBorder="1" applyAlignment="1">
      <alignment wrapText="1"/>
    </xf>
    <xf numFmtId="3" fontId="9" fillId="0" borderId="14" xfId="0" applyNumberFormat="1" applyFont="1" applyBorder="1" applyAlignment="1">
      <alignment wrapText="1"/>
    </xf>
    <xf numFmtId="3" fontId="5" fillId="33" borderId="10" xfId="0" applyNumberFormat="1" applyFont="1" applyFill="1" applyBorder="1" applyAlignment="1">
      <alignment horizontal="center" wrapText="1"/>
    </xf>
    <xf numFmtId="3" fontId="5" fillId="33" borderId="18" xfId="57" applyNumberFormat="1" applyFont="1" applyFill="1" applyBorder="1" applyAlignment="1">
      <alignment wrapText="1"/>
      <protection/>
    </xf>
    <xf numFmtId="3" fontId="3" fillId="34" borderId="35" xfId="0" applyNumberFormat="1" applyFont="1" applyFill="1" applyBorder="1" applyAlignment="1">
      <alignment horizontal="center" wrapText="1"/>
    </xf>
    <xf numFmtId="3" fontId="3" fillId="34" borderId="16" xfId="57" applyNumberFormat="1" applyFont="1" applyFill="1" applyBorder="1" applyAlignment="1">
      <alignment wrapText="1"/>
      <protection/>
    </xf>
    <xf numFmtId="3" fontId="6" fillId="33" borderId="10" xfId="0" applyNumberFormat="1" applyFont="1" applyFill="1" applyBorder="1" applyAlignment="1">
      <alignment wrapText="1"/>
    </xf>
    <xf numFmtId="3" fontId="6" fillId="33" borderId="18" xfId="55" applyNumberFormat="1" applyFont="1" applyFill="1" applyBorder="1" applyAlignment="1">
      <alignment horizontal="left" wrapText="1"/>
      <protection/>
    </xf>
    <xf numFmtId="3" fontId="8" fillId="37" borderId="15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3" fontId="9" fillId="34" borderId="0" xfId="0" applyNumberFormat="1" applyFont="1" applyFill="1" applyBorder="1" applyAlignment="1">
      <alignment wrapText="1"/>
    </xf>
    <xf numFmtId="3" fontId="7" fillId="36" borderId="10" xfId="0" applyNumberFormat="1" applyFont="1" applyFill="1" applyBorder="1" applyAlignment="1">
      <alignment horizontal="center" wrapText="1"/>
    </xf>
    <xf numFmtId="3" fontId="9" fillId="34" borderId="35" xfId="0" applyNumberFormat="1" applyFont="1" applyFill="1" applyBorder="1" applyAlignment="1">
      <alignment horizontal="center" wrapText="1"/>
    </xf>
    <xf numFmtId="3" fontId="7" fillId="36" borderId="10" xfId="57" applyNumberFormat="1" applyFont="1" applyFill="1" applyBorder="1" applyAlignment="1">
      <alignment horizontal="center" wrapText="1"/>
      <protection/>
    </xf>
    <xf numFmtId="3" fontId="9" fillId="0" borderId="36" xfId="0" applyNumberFormat="1" applyFont="1" applyBorder="1" applyAlignment="1">
      <alignment horizontal="center" wrapText="1"/>
    </xf>
    <xf numFmtId="3" fontId="8" fillId="0" borderId="30" xfId="0" applyNumberFormat="1" applyFont="1" applyBorder="1" applyAlignment="1">
      <alignment horizontal="center" wrapText="1"/>
    </xf>
    <xf numFmtId="3" fontId="8" fillId="0" borderId="34" xfId="0" applyNumberFormat="1" applyFont="1" applyBorder="1" applyAlignment="1">
      <alignment horizontal="center" wrapText="1"/>
    </xf>
    <xf numFmtId="3" fontId="7" fillId="36" borderId="18" xfId="57" applyNumberFormat="1" applyFont="1" applyFill="1" applyBorder="1" applyAlignment="1">
      <alignment wrapText="1"/>
      <protection/>
    </xf>
    <xf numFmtId="3" fontId="9" fillId="34" borderId="16" xfId="0" applyNumberFormat="1" applyFont="1" applyFill="1" applyBorder="1" applyAlignment="1">
      <alignment wrapText="1"/>
    </xf>
    <xf numFmtId="3" fontId="9" fillId="0" borderId="17" xfId="0" applyNumberFormat="1" applyFont="1" applyBorder="1" applyAlignment="1">
      <alignment wrapText="1"/>
    </xf>
    <xf numFmtId="3" fontId="47" fillId="37" borderId="15" xfId="0" applyNumberFormat="1" applyFont="1" applyFill="1" applyBorder="1" applyAlignment="1">
      <alignment wrapText="1"/>
    </xf>
    <xf numFmtId="3" fontId="9" fillId="37" borderId="15" xfId="0" applyNumberFormat="1" applyFont="1" applyFill="1" applyBorder="1" applyAlignment="1">
      <alignment vertical="center" wrapText="1"/>
    </xf>
    <xf numFmtId="3" fontId="6" fillId="38" borderId="37" xfId="0" applyNumberFormat="1" applyFont="1" applyFill="1" applyBorder="1" applyAlignment="1">
      <alignment horizontal="center" wrapText="1"/>
    </xf>
    <xf numFmtId="3" fontId="7" fillId="36" borderId="32" xfId="0" applyNumberFormat="1" applyFont="1" applyFill="1" applyBorder="1" applyAlignment="1">
      <alignment wrapText="1"/>
    </xf>
    <xf numFmtId="3" fontId="9" fillId="0" borderId="38" xfId="0" applyNumberFormat="1" applyFont="1" applyBorder="1" applyAlignment="1">
      <alignment wrapText="1"/>
    </xf>
    <xf numFmtId="3" fontId="47" fillId="37" borderId="39" xfId="0" applyNumberFormat="1" applyFont="1" applyFill="1" applyBorder="1" applyAlignment="1">
      <alignment wrapText="1"/>
    </xf>
    <xf numFmtId="3" fontId="5" fillId="33" borderId="32" xfId="0" applyNumberFormat="1" applyFont="1" applyFill="1" applyBorder="1" applyAlignment="1">
      <alignment wrapText="1"/>
    </xf>
    <xf numFmtId="3" fontId="8" fillId="0" borderId="33" xfId="0" applyNumberFormat="1" applyFont="1" applyBorder="1" applyAlignment="1">
      <alignment wrapText="1"/>
    </xf>
    <xf numFmtId="3" fontId="8" fillId="0" borderId="39" xfId="0" applyNumberFormat="1" applyFont="1" applyBorder="1" applyAlignment="1">
      <alignment wrapText="1"/>
    </xf>
    <xf numFmtId="3" fontId="3" fillId="34" borderId="0" xfId="0" applyNumberFormat="1" applyFont="1" applyFill="1" applyBorder="1" applyAlignment="1">
      <alignment wrapText="1"/>
    </xf>
    <xf numFmtId="3" fontId="3" fillId="33" borderId="32" xfId="0" applyNumberFormat="1" applyFont="1" applyFill="1" applyBorder="1" applyAlignment="1">
      <alignment wrapText="1"/>
    </xf>
    <xf numFmtId="3" fontId="6" fillId="38" borderId="40" xfId="0" applyNumberFormat="1" applyFont="1" applyFill="1" applyBorder="1" applyAlignment="1">
      <alignment horizontal="center" wrapText="1"/>
    </xf>
    <xf numFmtId="3" fontId="7" fillId="36" borderId="41" xfId="0" applyNumberFormat="1" applyFont="1" applyFill="1" applyBorder="1" applyAlignment="1">
      <alignment wrapText="1"/>
    </xf>
    <xf numFmtId="3" fontId="9" fillId="34" borderId="42" xfId="0" applyNumberFormat="1" applyFont="1" applyFill="1" applyBorder="1" applyAlignment="1">
      <alignment wrapText="1"/>
    </xf>
    <xf numFmtId="3" fontId="7" fillId="36" borderId="41" xfId="57" applyNumberFormat="1" applyFont="1" applyFill="1" applyBorder="1" applyAlignment="1">
      <alignment wrapText="1"/>
      <protection/>
    </xf>
    <xf numFmtId="3" fontId="9" fillId="0" borderId="43" xfId="0" applyNumberFormat="1" applyFont="1" applyBorder="1" applyAlignment="1">
      <alignment wrapText="1"/>
    </xf>
    <xf numFmtId="3" fontId="8" fillId="34" borderId="44" xfId="0" applyNumberFormat="1" applyFont="1" applyFill="1" applyBorder="1" applyAlignment="1">
      <alignment wrapText="1"/>
    </xf>
    <xf numFmtId="3" fontId="8" fillId="0" borderId="44" xfId="0" applyNumberFormat="1" applyFont="1" applyBorder="1" applyAlignment="1">
      <alignment wrapText="1"/>
    </xf>
    <xf numFmtId="3" fontId="8" fillId="0" borderId="45" xfId="0" applyNumberFormat="1" applyFont="1" applyBorder="1" applyAlignment="1">
      <alignment wrapText="1"/>
    </xf>
    <xf numFmtId="3" fontId="5" fillId="33" borderId="41" xfId="0" applyNumberFormat="1" applyFont="1" applyFill="1" applyBorder="1" applyAlignment="1">
      <alignment wrapText="1"/>
    </xf>
    <xf numFmtId="3" fontId="3" fillId="34" borderId="42" xfId="0" applyNumberFormat="1" applyFont="1" applyFill="1" applyBorder="1" applyAlignment="1">
      <alignment wrapText="1"/>
    </xf>
    <xf numFmtId="3" fontId="3" fillId="33" borderId="41" xfId="0" applyNumberFormat="1" applyFont="1" applyFill="1" applyBorder="1" applyAlignment="1">
      <alignment wrapText="1"/>
    </xf>
    <xf numFmtId="3" fontId="6" fillId="38" borderId="18" xfId="0" applyNumberFormat="1" applyFont="1" applyFill="1" applyBorder="1" applyAlignment="1">
      <alignment horizontal="center" wrapText="1"/>
    </xf>
    <xf numFmtId="3" fontId="7" fillId="36" borderId="18" xfId="0" applyNumberFormat="1" applyFont="1" applyFill="1" applyBorder="1" applyAlignment="1">
      <alignment wrapText="1"/>
    </xf>
    <xf numFmtId="3" fontId="9" fillId="0" borderId="46" xfId="0" applyNumberFormat="1" applyFont="1" applyBorder="1" applyAlignment="1">
      <alignment wrapText="1"/>
    </xf>
    <xf numFmtId="3" fontId="47" fillId="37" borderId="14" xfId="0" applyNumberFormat="1" applyFont="1" applyFill="1" applyBorder="1" applyAlignment="1">
      <alignment wrapText="1"/>
    </xf>
    <xf numFmtId="3" fontId="5" fillId="33" borderId="18" xfId="0" applyNumberFormat="1" applyFont="1" applyFill="1" applyBorder="1" applyAlignment="1">
      <alignment wrapText="1"/>
    </xf>
    <xf numFmtId="3" fontId="3" fillId="34" borderId="16" xfId="0" applyNumberFormat="1" applyFont="1" applyFill="1" applyBorder="1" applyAlignment="1">
      <alignment wrapText="1"/>
    </xf>
    <xf numFmtId="3" fontId="3" fillId="33" borderId="18" xfId="0" applyNumberFormat="1" applyFont="1" applyFill="1" applyBorder="1" applyAlignment="1">
      <alignment wrapText="1"/>
    </xf>
    <xf numFmtId="0" fontId="6" fillId="33" borderId="28" xfId="57" applyFont="1" applyFill="1" applyBorder="1">
      <alignment/>
      <protection/>
    </xf>
    <xf numFmtId="0" fontId="7" fillId="0" borderId="47" xfId="57" applyFont="1" applyBorder="1">
      <alignment/>
      <protection/>
    </xf>
    <xf numFmtId="0" fontId="8" fillId="0" borderId="48" xfId="57" applyFont="1" applyBorder="1">
      <alignment/>
      <protection/>
    </xf>
    <xf numFmtId="0" fontId="7" fillId="0" borderId="48" xfId="57" applyFont="1" applyBorder="1">
      <alignment/>
      <protection/>
    </xf>
    <xf numFmtId="0" fontId="8" fillId="0" borderId="48" xfId="0" applyFont="1" applyBorder="1" applyAlignment="1">
      <alignment/>
    </xf>
    <xf numFmtId="0" fontId="8" fillId="0" borderId="48" xfId="55" applyFont="1" applyBorder="1">
      <alignment/>
      <protection/>
    </xf>
    <xf numFmtId="0" fontId="9" fillId="0" borderId="48" xfId="57" applyFont="1" applyBorder="1">
      <alignment/>
      <protection/>
    </xf>
    <xf numFmtId="0" fontId="8" fillId="0" borderId="49" xfId="0" applyFont="1" applyBorder="1" applyAlignment="1">
      <alignment/>
    </xf>
    <xf numFmtId="0" fontId="6" fillId="33" borderId="28" xfId="55" applyFont="1" applyFill="1" applyBorder="1">
      <alignment/>
      <protection/>
    </xf>
    <xf numFmtId="0" fontId="8" fillId="0" borderId="50" xfId="0" applyFont="1" applyBorder="1" applyAlignment="1">
      <alignment/>
    </xf>
    <xf numFmtId="0" fontId="8" fillId="0" borderId="47" xfId="57" applyFont="1" applyBorder="1" applyAlignment="1">
      <alignment wrapText="1"/>
      <protection/>
    </xf>
    <xf numFmtId="0" fontId="8" fillId="0" borderId="48" xfId="57" applyFont="1" applyBorder="1" applyAlignment="1">
      <alignment wrapText="1"/>
      <protection/>
    </xf>
    <xf numFmtId="0" fontId="8" fillId="0" borderId="48" xfId="57" applyFont="1" applyBorder="1" applyAlignment="1">
      <alignment/>
      <protection/>
    </xf>
    <xf numFmtId="0" fontId="8" fillId="0" borderId="49" xfId="0" applyFont="1" applyBorder="1" applyAlignment="1">
      <alignment wrapText="1"/>
    </xf>
    <xf numFmtId="0" fontId="6" fillId="33" borderId="28" xfId="57" applyFont="1" applyFill="1" applyBorder="1" applyAlignment="1">
      <alignment wrapText="1"/>
      <protection/>
    </xf>
    <xf numFmtId="0" fontId="6" fillId="34" borderId="50" xfId="57" applyFont="1" applyFill="1" applyBorder="1" applyAlignment="1">
      <alignment wrapText="1"/>
      <protection/>
    </xf>
    <xf numFmtId="0" fontId="5" fillId="33" borderId="28" xfId="55" applyFont="1" applyFill="1" applyBorder="1" applyAlignment="1">
      <alignment wrapText="1"/>
      <protection/>
    </xf>
    <xf numFmtId="0" fontId="3" fillId="0" borderId="47" xfId="57" applyFont="1" applyBorder="1">
      <alignment/>
      <protection/>
    </xf>
    <xf numFmtId="0" fontId="3" fillId="33" borderId="28" xfId="57" applyFont="1" applyFill="1" applyBorder="1">
      <alignment/>
      <protection/>
    </xf>
    <xf numFmtId="0" fontId="8" fillId="0" borderId="47" xfId="0" applyFont="1" applyBorder="1" applyAlignment="1">
      <alignment/>
    </xf>
    <xf numFmtId="3" fontId="8" fillId="0" borderId="48" xfId="0" applyNumberFormat="1" applyFont="1" applyBorder="1" applyAlignment="1">
      <alignment/>
    </xf>
    <xf numFmtId="0" fontId="0" fillId="0" borderId="51" xfId="0" applyBorder="1" applyAlignment="1">
      <alignment/>
    </xf>
    <xf numFmtId="3" fontId="48" fillId="33" borderId="18" xfId="0" applyNumberFormat="1" applyFont="1" applyFill="1" applyBorder="1" applyAlignment="1">
      <alignment/>
    </xf>
    <xf numFmtId="3" fontId="48" fillId="0" borderId="17" xfId="0" applyNumberFormat="1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48" fillId="0" borderId="15" xfId="0" applyNumberFormat="1" applyFont="1" applyBorder="1" applyAlignment="1">
      <alignment/>
    </xf>
    <xf numFmtId="3" fontId="9" fillId="0" borderId="15" xfId="69" applyNumberFormat="1" applyFont="1" applyBorder="1" applyAlignment="1">
      <alignment horizontal="right"/>
      <protection/>
    </xf>
    <xf numFmtId="3" fontId="47" fillId="0" borderId="17" xfId="0" applyNumberFormat="1" applyFont="1" applyBorder="1" applyAlignment="1">
      <alignment/>
    </xf>
    <xf numFmtId="3" fontId="47" fillId="33" borderId="18" xfId="0" applyNumberFormat="1" applyFont="1" applyFill="1" applyBorder="1" applyAlignment="1">
      <alignment/>
    </xf>
    <xf numFmtId="3" fontId="47" fillId="0" borderId="52" xfId="0" applyNumberFormat="1" applyFont="1" applyBorder="1" applyAlignment="1">
      <alignment/>
    </xf>
    <xf numFmtId="0" fontId="8" fillId="0" borderId="13" xfId="69" applyFont="1" applyBorder="1">
      <alignment/>
      <protection/>
    </xf>
    <xf numFmtId="0" fontId="3" fillId="0" borderId="27" xfId="57" applyFont="1" applyBorder="1">
      <alignment/>
      <protection/>
    </xf>
    <xf numFmtId="0" fontId="8" fillId="0" borderId="50" xfId="57" applyFont="1" applyBorder="1">
      <alignment/>
      <protection/>
    </xf>
    <xf numFmtId="3" fontId="0" fillId="0" borderId="0" xfId="0" applyNumberFormat="1" applyAlignment="1">
      <alignment/>
    </xf>
    <xf numFmtId="3" fontId="6" fillId="39" borderId="18" xfId="57" applyNumberFormat="1" applyFont="1" applyFill="1" applyBorder="1" applyAlignment="1">
      <alignment horizontal="right"/>
      <protection/>
    </xf>
    <xf numFmtId="49" fontId="9" fillId="35" borderId="10" xfId="66" applyNumberFormat="1" applyFont="1" applyFill="1" applyBorder="1" applyAlignment="1">
      <alignment horizontal="right"/>
      <protection/>
    </xf>
    <xf numFmtId="49" fontId="6" fillId="35" borderId="10" xfId="66" applyNumberFormat="1" applyFont="1" applyFill="1" applyBorder="1" applyAlignment="1">
      <alignment horizontal="right"/>
      <protection/>
    </xf>
    <xf numFmtId="49" fontId="9" fillId="35" borderId="31" xfId="66" applyNumberFormat="1" applyFont="1" applyFill="1" applyBorder="1" applyAlignment="1">
      <alignment horizontal="right"/>
      <protection/>
    </xf>
    <xf numFmtId="49" fontId="9" fillId="35" borderId="30" xfId="66" applyNumberFormat="1" applyFont="1" applyFill="1" applyBorder="1" applyAlignment="1">
      <alignment horizontal="right"/>
      <protection/>
    </xf>
    <xf numFmtId="49" fontId="3" fillId="34" borderId="30" xfId="66" applyNumberFormat="1" applyFont="1" applyFill="1" applyBorder="1" applyAlignment="1">
      <alignment horizontal="right"/>
      <protection/>
    </xf>
    <xf numFmtId="49" fontId="8" fillId="34" borderId="30" xfId="66" applyNumberFormat="1" applyFont="1" applyFill="1" applyBorder="1" applyAlignment="1">
      <alignment horizontal="right"/>
      <protection/>
    </xf>
    <xf numFmtId="49" fontId="6" fillId="35" borderId="30" xfId="66" applyNumberFormat="1" applyFont="1" applyFill="1" applyBorder="1" applyAlignment="1">
      <alignment horizontal="right"/>
      <protection/>
    </xf>
    <xf numFmtId="49" fontId="6" fillId="35" borderId="30" xfId="66" applyNumberFormat="1" applyFont="1" applyFill="1" applyBorder="1" applyAlignment="1">
      <alignment horizontal="right" wrapText="1"/>
      <protection/>
    </xf>
    <xf numFmtId="49" fontId="9" fillId="35" borderId="30" xfId="66" applyNumberFormat="1" applyFont="1" applyFill="1" applyBorder="1" applyAlignment="1">
      <alignment horizontal="right" wrapText="1"/>
      <protection/>
    </xf>
    <xf numFmtId="49" fontId="6" fillId="35" borderId="30" xfId="67" applyNumberFormat="1" applyFont="1" applyFill="1" applyBorder="1" applyAlignment="1">
      <alignment horizontal="right" wrapText="1"/>
      <protection/>
    </xf>
    <xf numFmtId="49" fontId="3" fillId="34" borderId="30" xfId="66" applyNumberFormat="1" applyFont="1" applyFill="1" applyBorder="1" applyAlignment="1">
      <alignment horizontal="right" wrapText="1"/>
      <protection/>
    </xf>
    <xf numFmtId="49" fontId="9" fillId="35" borderId="34" xfId="66" applyNumberFormat="1" applyFont="1" applyFill="1" applyBorder="1" applyAlignment="1">
      <alignment horizontal="right"/>
      <protection/>
    </xf>
    <xf numFmtId="0" fontId="5" fillId="0" borderId="18" xfId="66" applyFont="1" applyBorder="1">
      <alignment/>
      <protection/>
    </xf>
    <xf numFmtId="0" fontId="8" fillId="34" borderId="15" xfId="66" applyFont="1" applyFill="1" applyBorder="1">
      <alignment/>
      <protection/>
    </xf>
    <xf numFmtId="0" fontId="8" fillId="34" borderId="14" xfId="66" applyFont="1" applyFill="1" applyBorder="1">
      <alignment/>
      <protection/>
    </xf>
    <xf numFmtId="0" fontId="5" fillId="34" borderId="18" xfId="66" applyFont="1" applyFill="1" applyBorder="1">
      <alignment/>
      <protection/>
    </xf>
    <xf numFmtId="0" fontId="8" fillId="34" borderId="16" xfId="66" applyFont="1" applyFill="1" applyBorder="1">
      <alignment/>
      <protection/>
    </xf>
    <xf numFmtId="0" fontId="6" fillId="35" borderId="18" xfId="66" applyFont="1" applyFill="1" applyBorder="1">
      <alignment/>
      <protection/>
    </xf>
    <xf numFmtId="0" fontId="9" fillId="35" borderId="17" xfId="66" applyFont="1" applyFill="1" applyBorder="1">
      <alignment/>
      <protection/>
    </xf>
    <xf numFmtId="0" fontId="8" fillId="34" borderId="15" xfId="66" applyFont="1" applyFill="1" applyBorder="1">
      <alignment/>
      <protection/>
    </xf>
    <xf numFmtId="0" fontId="9" fillId="35" borderId="15" xfId="66" applyFont="1" applyFill="1" applyBorder="1">
      <alignment/>
      <protection/>
    </xf>
    <xf numFmtId="0" fontId="3" fillId="34" borderId="15" xfId="66" applyFont="1" applyFill="1" applyBorder="1">
      <alignment/>
      <protection/>
    </xf>
    <xf numFmtId="0" fontId="6" fillId="35" borderId="15" xfId="66" applyFont="1" applyFill="1" applyBorder="1">
      <alignment/>
      <protection/>
    </xf>
    <xf numFmtId="0" fontId="6" fillId="35" borderId="15" xfId="66" applyFont="1" applyFill="1" applyBorder="1" applyAlignment="1">
      <alignment/>
      <protection/>
    </xf>
    <xf numFmtId="0" fontId="6" fillId="35" borderId="15" xfId="66" applyFont="1" applyFill="1" applyBorder="1" applyAlignment="1">
      <alignment wrapText="1"/>
      <protection/>
    </xf>
    <xf numFmtId="0" fontId="9" fillId="35" borderId="15" xfId="66" applyFont="1" applyFill="1" applyBorder="1" applyAlignment="1">
      <alignment wrapText="1"/>
      <protection/>
    </xf>
    <xf numFmtId="0" fontId="6" fillId="35" borderId="15" xfId="67" applyFont="1" applyFill="1" applyBorder="1" applyAlignment="1">
      <alignment wrapText="1"/>
      <protection/>
    </xf>
    <xf numFmtId="0" fontId="3" fillId="0" borderId="15" xfId="66" applyFont="1" applyBorder="1" applyAlignment="1">
      <alignment wrapText="1"/>
      <protection/>
    </xf>
    <xf numFmtId="0" fontId="9" fillId="35" borderId="14" xfId="66" applyFont="1" applyFill="1" applyBorder="1">
      <alignment/>
      <protection/>
    </xf>
    <xf numFmtId="0" fontId="6" fillId="36" borderId="10" xfId="70" applyFont="1" applyFill="1" applyBorder="1" applyAlignment="1">
      <alignment horizontal="left" vertical="center"/>
      <protection/>
    </xf>
    <xf numFmtId="0" fontId="9" fillId="35" borderId="15" xfId="70" applyFont="1" applyFill="1" applyBorder="1" applyAlignment="1">
      <alignment horizontal="left"/>
      <protection/>
    </xf>
    <xf numFmtId="0" fontId="6" fillId="35" borderId="15" xfId="70" applyFont="1" applyFill="1" applyBorder="1" applyAlignment="1">
      <alignment horizontal="left"/>
      <protection/>
    </xf>
    <xf numFmtId="3" fontId="8" fillId="34" borderId="35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wrapText="1"/>
    </xf>
    <xf numFmtId="3" fontId="8" fillId="37" borderId="0" xfId="0" applyNumberFormat="1" applyFont="1" applyFill="1" applyBorder="1" applyAlignment="1">
      <alignment wrapText="1"/>
    </xf>
    <xf numFmtId="3" fontId="8" fillId="37" borderId="16" xfId="0" applyNumberFormat="1" applyFont="1" applyFill="1" applyBorder="1" applyAlignment="1">
      <alignment wrapText="1"/>
    </xf>
    <xf numFmtId="3" fontId="8" fillId="34" borderId="42" xfId="0" applyNumberFormat="1" applyFont="1" applyFill="1" applyBorder="1" applyAlignment="1">
      <alignment wrapText="1"/>
    </xf>
    <xf numFmtId="49" fontId="8" fillId="34" borderId="34" xfId="66" applyNumberFormat="1" applyFont="1" applyFill="1" applyBorder="1" applyAlignment="1">
      <alignment horizontal="right"/>
      <protection/>
    </xf>
    <xf numFmtId="49" fontId="8" fillId="34" borderId="35" xfId="66" applyNumberFormat="1" applyFont="1" applyFill="1" applyBorder="1" applyAlignment="1">
      <alignment horizontal="right"/>
      <protection/>
    </xf>
    <xf numFmtId="49" fontId="7" fillId="35" borderId="53" xfId="66" applyNumberFormat="1" applyFont="1" applyFill="1" applyBorder="1" applyAlignment="1">
      <alignment horizontal="center" vertical="center"/>
      <protection/>
    </xf>
    <xf numFmtId="1" fontId="6" fillId="33" borderId="10" xfId="55" applyNumberFormat="1" applyFont="1" applyFill="1" applyBorder="1" applyAlignment="1">
      <alignment horizontal="left"/>
      <protection/>
    </xf>
    <xf numFmtId="0" fontId="9" fillId="0" borderId="31" xfId="57" applyFont="1" applyBorder="1" applyAlignment="1">
      <alignment horizontal="right"/>
      <protection/>
    </xf>
    <xf numFmtId="0" fontId="9" fillId="0" borderId="30" xfId="57" applyFont="1" applyBorder="1" applyAlignment="1">
      <alignment horizontal="right"/>
      <protection/>
    </xf>
    <xf numFmtId="0" fontId="9" fillId="0" borderId="34" xfId="57" applyFont="1" applyBorder="1" applyAlignment="1">
      <alignment horizontal="right"/>
      <protection/>
    </xf>
    <xf numFmtId="0" fontId="6" fillId="33" borderId="10" xfId="55" applyFont="1" applyFill="1" applyBorder="1" applyAlignment="1">
      <alignment horizontal="left"/>
      <protection/>
    </xf>
    <xf numFmtId="49" fontId="9" fillId="0" borderId="30" xfId="66" applyNumberFormat="1" applyFont="1" applyBorder="1" applyAlignment="1">
      <alignment horizontal="right"/>
      <protection/>
    </xf>
    <xf numFmtId="0" fontId="6" fillId="0" borderId="10" xfId="57" applyFont="1" applyBorder="1" applyAlignment="1">
      <alignment horizontal="right"/>
      <protection/>
    </xf>
    <xf numFmtId="0" fontId="9" fillId="0" borderId="30" xfId="55" applyFont="1" applyBorder="1" applyAlignment="1">
      <alignment horizontal="right"/>
      <protection/>
    </xf>
    <xf numFmtId="0" fontId="6" fillId="33" borderId="10" xfId="70" applyFont="1" applyFill="1" applyBorder="1" applyAlignment="1">
      <alignment horizontal="left" vertical="center"/>
      <protection/>
    </xf>
    <xf numFmtId="0" fontId="7" fillId="35" borderId="29" xfId="66" applyFont="1" applyFill="1" applyBorder="1" applyAlignment="1">
      <alignment horizontal="center" vertical="center"/>
      <protection/>
    </xf>
    <xf numFmtId="0" fontId="9" fillId="0" borderId="17" xfId="57" applyFont="1" applyBorder="1">
      <alignment/>
      <protection/>
    </xf>
    <xf numFmtId="0" fontId="9" fillId="0" borderId="15" xfId="57" applyFont="1" applyBorder="1">
      <alignment/>
      <protection/>
    </xf>
    <xf numFmtId="0" fontId="8" fillId="0" borderId="14" xfId="57" applyFont="1" applyBorder="1">
      <alignment/>
      <protection/>
    </xf>
    <xf numFmtId="0" fontId="6" fillId="33" borderId="18" xfId="57" applyFont="1" applyFill="1" applyBorder="1" applyAlignment="1">
      <alignment horizontal="left"/>
      <protection/>
    </xf>
    <xf numFmtId="0" fontId="8" fillId="0" borderId="15" xfId="66" applyFont="1" applyBorder="1">
      <alignment/>
      <protection/>
    </xf>
    <xf numFmtId="0" fontId="6" fillId="0" borderId="18" xfId="57" applyFont="1" applyBorder="1">
      <alignment/>
      <protection/>
    </xf>
    <xf numFmtId="0" fontId="6" fillId="0" borderId="18" xfId="55" applyFont="1" applyBorder="1">
      <alignment/>
      <protection/>
    </xf>
    <xf numFmtId="0" fontId="8" fillId="0" borderId="15" xfId="55" applyFont="1" applyBorder="1" applyAlignment="1">
      <alignment horizontal="left"/>
      <protection/>
    </xf>
    <xf numFmtId="0" fontId="9" fillId="0" borderId="15" xfId="0" applyFont="1" applyBorder="1" applyAlignment="1">
      <alignment/>
    </xf>
    <xf numFmtId="0" fontId="8" fillId="34" borderId="14" xfId="66" applyFont="1" applyFill="1" applyBorder="1">
      <alignment/>
      <protection/>
    </xf>
    <xf numFmtId="0" fontId="8" fillId="0" borderId="17" xfId="65" applyFont="1" applyBorder="1" applyAlignment="1">
      <alignment wrapText="1"/>
      <protection/>
    </xf>
    <xf numFmtId="0" fontId="9" fillId="0" borderId="15" xfId="66" applyFont="1" applyBorder="1">
      <alignment/>
      <protection/>
    </xf>
    <xf numFmtId="0" fontId="8" fillId="34" borderId="14" xfId="66" applyFont="1" applyFill="1" applyBorder="1" applyAlignment="1">
      <alignment wrapText="1"/>
      <protection/>
    </xf>
    <xf numFmtId="0" fontId="6" fillId="39" borderId="18" xfId="57" applyFont="1" applyFill="1" applyBorder="1" applyAlignment="1">
      <alignment horizontal="left"/>
      <protection/>
    </xf>
    <xf numFmtId="0" fontId="9" fillId="0" borderId="15" xfId="57" applyFont="1" applyBorder="1" applyAlignment="1">
      <alignment horizontal="left"/>
      <protection/>
    </xf>
    <xf numFmtId="3" fontId="8" fillId="0" borderId="15" xfId="0" applyNumberFormat="1" applyFont="1" applyFill="1" applyBorder="1" applyAlignment="1">
      <alignment/>
    </xf>
    <xf numFmtId="3" fontId="48" fillId="0" borderId="17" xfId="0" applyNumberFormat="1" applyFont="1" applyFill="1" applyBorder="1" applyAlignment="1">
      <alignment/>
    </xf>
    <xf numFmtId="3" fontId="48" fillId="0" borderId="15" xfId="0" applyNumberFormat="1" applyFont="1" applyFill="1" applyBorder="1" applyAlignment="1">
      <alignment/>
    </xf>
    <xf numFmtId="0" fontId="6" fillId="39" borderId="10" xfId="55" applyFont="1" applyFill="1" applyBorder="1" applyAlignment="1">
      <alignment horizontal="left"/>
      <protection/>
    </xf>
    <xf numFmtId="49" fontId="7" fillId="36" borderId="10" xfId="66" applyNumberFormat="1" applyFont="1" applyFill="1" applyBorder="1" applyAlignment="1">
      <alignment horizontal="left"/>
      <protection/>
    </xf>
    <xf numFmtId="49" fontId="6" fillId="35" borderId="31" xfId="66" applyNumberFormat="1" applyFont="1" applyFill="1" applyBorder="1" applyAlignment="1">
      <alignment horizontal="right"/>
      <protection/>
    </xf>
    <xf numFmtId="49" fontId="6" fillId="0" borderId="30" xfId="66" applyNumberFormat="1" applyFont="1" applyBorder="1" applyAlignment="1">
      <alignment horizontal="right"/>
      <protection/>
    </xf>
    <xf numFmtId="49" fontId="3" fillId="0" borderId="30" xfId="66" applyNumberFormat="1" applyFont="1" applyBorder="1" applyAlignment="1">
      <alignment horizontal="right" wrapText="1"/>
      <protection/>
    </xf>
    <xf numFmtId="49" fontId="3" fillId="0" borderId="30" xfId="66" applyNumberFormat="1" applyFont="1" applyBorder="1" applyAlignment="1">
      <alignment horizontal="right"/>
      <protection/>
    </xf>
    <xf numFmtId="49" fontId="13" fillId="35" borderId="30" xfId="66" applyNumberFormat="1" applyFont="1" applyFill="1" applyBorder="1" applyAlignment="1">
      <alignment horizontal="right"/>
      <protection/>
    </xf>
    <xf numFmtId="49" fontId="6" fillId="0" borderId="10" xfId="66" applyNumberFormat="1" applyFont="1" applyBorder="1" applyAlignment="1">
      <alignment horizontal="right"/>
      <protection/>
    </xf>
    <xf numFmtId="49" fontId="14" fillId="35" borderId="30" xfId="66" applyNumberFormat="1" applyFont="1" applyFill="1" applyBorder="1" applyAlignment="1">
      <alignment horizontal="right"/>
      <protection/>
    </xf>
    <xf numFmtId="0" fontId="8" fillId="0" borderId="34" xfId="0" applyFont="1" applyBorder="1" applyAlignment="1">
      <alignment/>
    </xf>
    <xf numFmtId="49" fontId="3" fillId="0" borderId="10" xfId="66" applyNumberFormat="1" applyFont="1" applyBorder="1" applyAlignment="1">
      <alignment horizontal="right"/>
      <protection/>
    </xf>
    <xf numFmtId="49" fontId="9" fillId="0" borderId="31" xfId="66" applyNumberFormat="1" applyFont="1" applyBorder="1" applyAlignment="1">
      <alignment horizontal="right"/>
      <protection/>
    </xf>
    <xf numFmtId="49" fontId="3" fillId="34" borderId="10" xfId="66" applyNumberFormat="1" applyFont="1" applyFill="1" applyBorder="1" applyAlignment="1">
      <alignment horizontal="right"/>
      <protection/>
    </xf>
    <xf numFmtId="49" fontId="8" fillId="34" borderId="31" xfId="66" applyNumberFormat="1" applyFont="1" applyFill="1" applyBorder="1" applyAlignment="1">
      <alignment horizontal="right"/>
      <protection/>
    </xf>
    <xf numFmtId="49" fontId="6" fillId="0" borderId="10" xfId="67" applyNumberFormat="1" applyFont="1" applyBorder="1" applyAlignment="1">
      <alignment horizontal="right"/>
      <protection/>
    </xf>
    <xf numFmtId="49" fontId="9" fillId="0" borderId="31" xfId="67" applyNumberFormat="1" applyFont="1" applyBorder="1" applyAlignment="1">
      <alignment horizontal="right"/>
      <protection/>
    </xf>
    <xf numFmtId="49" fontId="6" fillId="35" borderId="30" xfId="67" applyNumberFormat="1" applyFont="1" applyFill="1" applyBorder="1" applyAlignment="1">
      <alignment horizontal="right"/>
      <protection/>
    </xf>
    <xf numFmtId="49" fontId="3" fillId="0" borderId="30" xfId="67" applyNumberFormat="1" applyFont="1" applyBorder="1" applyAlignment="1">
      <alignment horizontal="right"/>
      <protection/>
    </xf>
    <xf numFmtId="49" fontId="8" fillId="0" borderId="30" xfId="66" applyNumberFormat="1" applyFont="1" applyBorder="1" applyAlignment="1">
      <alignment horizontal="right"/>
      <protection/>
    </xf>
    <xf numFmtId="49" fontId="3" fillId="0" borderId="30" xfId="66" applyNumberFormat="1" applyFont="1" applyBorder="1" applyAlignment="1">
      <alignment horizontal="right"/>
      <protection/>
    </xf>
    <xf numFmtId="49" fontId="8" fillId="0" borderId="34" xfId="66" applyNumberFormat="1" applyFont="1" applyBorder="1" applyAlignment="1">
      <alignment horizontal="right"/>
      <protection/>
    </xf>
    <xf numFmtId="49" fontId="9" fillId="0" borderId="34" xfId="66" applyNumberFormat="1" applyFont="1" applyBorder="1" applyAlignment="1">
      <alignment horizontal="right"/>
      <protection/>
    </xf>
    <xf numFmtId="0" fontId="7" fillId="36" borderId="18" xfId="66" applyFont="1" applyFill="1" applyBorder="1" applyAlignment="1">
      <alignment horizontal="center"/>
      <protection/>
    </xf>
    <xf numFmtId="0" fontId="6" fillId="35" borderId="15" xfId="70" applyFont="1" applyFill="1" applyBorder="1" applyAlignment="1">
      <alignment horizontal="left" wrapText="1"/>
      <protection/>
    </xf>
    <xf numFmtId="0" fontId="6" fillId="35" borderId="17" xfId="66" applyFont="1" applyFill="1" applyBorder="1">
      <alignment/>
      <protection/>
    </xf>
    <xf numFmtId="0" fontId="9" fillId="35" borderId="17" xfId="70" applyFont="1" applyFill="1" applyBorder="1" applyAlignment="1">
      <alignment horizontal="left"/>
      <protection/>
    </xf>
    <xf numFmtId="0" fontId="6" fillId="0" borderId="15" xfId="66" applyFont="1" applyBorder="1">
      <alignment/>
      <protection/>
    </xf>
    <xf numFmtId="0" fontId="6" fillId="35" borderId="15" xfId="58" applyFont="1" applyFill="1" applyBorder="1" applyAlignment="1">
      <alignment horizontal="left" wrapText="1"/>
      <protection/>
    </xf>
    <xf numFmtId="0" fontId="9" fillId="0" borderId="15" xfId="70" applyFont="1" applyBorder="1" applyAlignment="1">
      <alignment horizontal="left"/>
      <protection/>
    </xf>
    <xf numFmtId="0" fontId="3" fillId="0" borderId="18" xfId="66" applyFont="1" applyBorder="1">
      <alignment/>
      <protection/>
    </xf>
    <xf numFmtId="0" fontId="13" fillId="35" borderId="15" xfId="66" applyFont="1" applyFill="1" applyBorder="1">
      <alignment/>
      <protection/>
    </xf>
    <xf numFmtId="0" fontId="9" fillId="35" borderId="14" xfId="70" applyFont="1" applyFill="1" applyBorder="1" applyAlignment="1">
      <alignment horizontal="left"/>
      <protection/>
    </xf>
    <xf numFmtId="0" fontId="6" fillId="35" borderId="15" xfId="58" applyFont="1" applyFill="1" applyBorder="1" applyAlignment="1">
      <alignment horizontal="left"/>
      <protection/>
    </xf>
    <xf numFmtId="0" fontId="6" fillId="35" borderId="14" xfId="66" applyFont="1" applyFill="1" applyBorder="1">
      <alignment/>
      <protection/>
    </xf>
    <xf numFmtId="0" fontId="6" fillId="0" borderId="18" xfId="66" applyFont="1" applyBorder="1">
      <alignment/>
      <protection/>
    </xf>
    <xf numFmtId="0" fontId="9" fillId="0" borderId="17" xfId="66" applyFont="1" applyBorder="1">
      <alignment/>
      <protection/>
    </xf>
    <xf numFmtId="0" fontId="8" fillId="34" borderId="17" xfId="66" applyFont="1" applyFill="1" applyBorder="1">
      <alignment/>
      <protection/>
    </xf>
    <xf numFmtId="0" fontId="6" fillId="35" borderId="18" xfId="67" applyFont="1" applyFill="1" applyBorder="1">
      <alignment/>
      <protection/>
    </xf>
    <xf numFmtId="0" fontId="6" fillId="35" borderId="15" xfId="67" applyFont="1" applyFill="1" applyBorder="1">
      <alignment/>
      <protection/>
    </xf>
    <xf numFmtId="0" fontId="3" fillId="0" borderId="15" xfId="66" applyFont="1" applyBorder="1">
      <alignment/>
      <protection/>
    </xf>
    <xf numFmtId="0" fontId="8" fillId="0" borderId="15" xfId="66" applyFont="1" applyBorder="1">
      <alignment/>
      <protection/>
    </xf>
    <xf numFmtId="0" fontId="8" fillId="0" borderId="14" xfId="66" applyFont="1" applyBorder="1">
      <alignment/>
      <protection/>
    </xf>
    <xf numFmtId="0" fontId="8" fillId="0" borderId="17" xfId="66" applyFont="1" applyBorder="1">
      <alignment/>
      <protection/>
    </xf>
    <xf numFmtId="49" fontId="9" fillId="35" borderId="34" xfId="66" applyNumberFormat="1" applyFont="1" applyFill="1" applyBorder="1" applyAlignment="1">
      <alignment horizontal="right" vertical="top"/>
      <protection/>
    </xf>
    <xf numFmtId="3" fontId="48" fillId="0" borderId="18" xfId="0" applyNumberFormat="1" applyFont="1" applyBorder="1" applyAlignment="1">
      <alignment/>
    </xf>
    <xf numFmtId="0" fontId="5" fillId="0" borderId="25" xfId="57" applyFont="1" applyBorder="1" applyAlignment="1" applyProtection="1">
      <alignment horizontal="center" vertical="center"/>
      <protection locked="0"/>
    </xf>
    <xf numFmtId="3" fontId="9" fillId="34" borderId="36" xfId="0" applyNumberFormat="1" applyFont="1" applyFill="1" applyBorder="1" applyAlignment="1">
      <alignment horizontal="center" wrapText="1"/>
    </xf>
    <xf numFmtId="3" fontId="9" fillId="34" borderId="54" xfId="0" applyNumberFormat="1" applyFont="1" applyFill="1" applyBorder="1" applyAlignment="1">
      <alignment horizontal="center" wrapText="1"/>
    </xf>
    <xf numFmtId="3" fontId="9" fillId="34" borderId="46" xfId="0" applyNumberFormat="1" applyFont="1" applyFill="1" applyBorder="1" applyAlignment="1">
      <alignment horizontal="center" wrapText="1"/>
    </xf>
    <xf numFmtId="3" fontId="9" fillId="34" borderId="52" xfId="0" applyNumberFormat="1" applyFont="1" applyFill="1" applyBorder="1" applyAlignment="1">
      <alignment horizontal="center" wrapText="1"/>
    </xf>
    <xf numFmtId="3" fontId="6" fillId="34" borderId="32" xfId="0" applyNumberFormat="1" applyFont="1" applyFill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41" xfId="0" applyBorder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5" xfId="56"/>
    <cellStyle name="Normal_Sheet1 2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_2004EELARVE29.01.04." xfId="65"/>
    <cellStyle name="Обычный_2005.a.PROJEKT-1 lugemine 2" xfId="66"/>
    <cellStyle name="Обычный_2008-1lugem" xfId="67"/>
    <cellStyle name="Обычный_2012.a.21.11." xfId="68"/>
    <cellStyle name="Обычный_LvK Sillamae linna 2012.aasta eelarve Lisa" xfId="69"/>
    <cellStyle name="Обычный_Sheet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0">
      <selection activeCell="D17" sqref="D17"/>
    </sheetView>
  </sheetViews>
  <sheetFormatPr defaultColWidth="9.140625" defaultRowHeight="15"/>
  <cols>
    <col min="2" max="2" width="3.28125" style="0" customWidth="1"/>
    <col min="3" max="3" width="50.28125" style="0" customWidth="1"/>
    <col min="4" max="4" width="17.28125" style="0" customWidth="1"/>
    <col min="6" max="6" width="9.57421875" style="0" bestFit="1" customWidth="1"/>
  </cols>
  <sheetData>
    <row r="1" spans="1:3" ht="15" thickBot="1">
      <c r="A1" s="1" t="s">
        <v>293</v>
      </c>
      <c r="B1" s="1"/>
      <c r="C1" s="1"/>
    </row>
    <row r="2" spans="1:4" ht="42" thickBot="1">
      <c r="A2" s="2" t="s">
        <v>0</v>
      </c>
      <c r="B2" s="361" t="s">
        <v>40</v>
      </c>
      <c r="C2" s="54"/>
      <c r="D2" s="53" t="s">
        <v>39</v>
      </c>
    </row>
    <row r="3" spans="1:4" ht="15" thickBot="1">
      <c r="A3" s="17" t="s">
        <v>1</v>
      </c>
      <c r="B3" s="40"/>
      <c r="C3" s="213"/>
      <c r="D3" s="235">
        <f>SUM(D4,D10,D12,D17)</f>
        <v>17843056</v>
      </c>
    </row>
    <row r="4" spans="1:4" ht="14.25">
      <c r="A4" s="37">
        <v>30</v>
      </c>
      <c r="B4" s="38" t="s">
        <v>2</v>
      </c>
      <c r="C4" s="214"/>
      <c r="D4" s="236">
        <f>SUM(D5,D6,D7,D8)</f>
        <v>8694215</v>
      </c>
    </row>
    <row r="5" spans="1:4" ht="14.25">
      <c r="A5" s="32"/>
      <c r="B5" s="24"/>
      <c r="C5" s="215" t="s">
        <v>3</v>
      </c>
      <c r="D5" s="20">
        <v>8578415</v>
      </c>
    </row>
    <row r="6" spans="1:4" ht="14.25">
      <c r="A6" s="32"/>
      <c r="B6" s="24"/>
      <c r="C6" s="215" t="s">
        <v>4</v>
      </c>
      <c r="D6" s="20">
        <v>85800</v>
      </c>
    </row>
    <row r="7" spans="1:4" ht="14.25">
      <c r="A7" s="3"/>
      <c r="B7" s="26"/>
      <c r="C7" s="215" t="s">
        <v>5</v>
      </c>
      <c r="D7" s="20">
        <v>5000</v>
      </c>
    </row>
    <row r="8" spans="1:4" ht="14.25">
      <c r="A8" s="3"/>
      <c r="B8" s="26"/>
      <c r="C8" s="215" t="s">
        <v>6</v>
      </c>
      <c r="D8" s="20">
        <v>25000</v>
      </c>
    </row>
    <row r="9" spans="1:4" ht="14.25">
      <c r="A9" s="3"/>
      <c r="B9" s="26"/>
      <c r="C9" s="215"/>
      <c r="D9" s="20"/>
    </row>
    <row r="10" spans="1:4" ht="14.25">
      <c r="A10" s="31">
        <v>32</v>
      </c>
      <c r="B10" s="23" t="s">
        <v>7</v>
      </c>
      <c r="C10" s="216"/>
      <c r="D10" s="237">
        <v>2098420</v>
      </c>
    </row>
    <row r="11" spans="1:4" ht="14.25">
      <c r="A11" s="3"/>
      <c r="B11" s="26"/>
      <c r="C11" s="217"/>
      <c r="D11" s="7"/>
    </row>
    <row r="12" spans="1:4" ht="14.25">
      <c r="A12" s="31">
        <v>35</v>
      </c>
      <c r="B12" s="23" t="s">
        <v>8</v>
      </c>
      <c r="C12" s="216"/>
      <c r="D12" s="238">
        <f>SUM(D13,D14,D15)</f>
        <v>6988263</v>
      </c>
    </row>
    <row r="13" spans="1:4" ht="14.25">
      <c r="A13" s="32"/>
      <c r="B13" s="24"/>
      <c r="C13" s="215" t="s">
        <v>9</v>
      </c>
      <c r="D13" s="313">
        <v>2242992</v>
      </c>
    </row>
    <row r="14" spans="1:4" ht="14.25">
      <c r="A14" s="32"/>
      <c r="B14" s="24"/>
      <c r="C14" s="218" t="s">
        <v>10</v>
      </c>
      <c r="D14" s="7">
        <v>4055060</v>
      </c>
    </row>
    <row r="15" spans="1:4" ht="14.25">
      <c r="A15" s="32"/>
      <c r="B15" s="24"/>
      <c r="C15" s="218" t="s">
        <v>11</v>
      </c>
      <c r="D15" s="7">
        <v>690211</v>
      </c>
    </row>
    <row r="16" spans="1:4" ht="14.25">
      <c r="A16" s="32"/>
      <c r="B16" s="24"/>
      <c r="C16" s="218"/>
      <c r="D16" s="7"/>
    </row>
    <row r="17" spans="1:4" ht="14.25">
      <c r="A17" s="31">
        <v>38</v>
      </c>
      <c r="B17" s="23" t="s">
        <v>12</v>
      </c>
      <c r="C17" s="216"/>
      <c r="D17" s="238">
        <f>SUM(D18,D19,D20)</f>
        <v>62158</v>
      </c>
    </row>
    <row r="18" spans="1:4" ht="14.25">
      <c r="A18" s="31"/>
      <c r="B18" s="23"/>
      <c r="C18" s="215" t="s">
        <v>13</v>
      </c>
      <c r="D18" s="22">
        <v>45658</v>
      </c>
    </row>
    <row r="19" spans="1:4" ht="14.25">
      <c r="A19" s="32"/>
      <c r="B19" s="24"/>
      <c r="C19" s="219" t="s">
        <v>14</v>
      </c>
      <c r="D19" s="22">
        <v>6500</v>
      </c>
    </row>
    <row r="20" spans="1:4" ht="14.25">
      <c r="A20" s="32"/>
      <c r="B20" s="28"/>
      <c r="C20" s="215" t="s">
        <v>15</v>
      </c>
      <c r="D20" s="239">
        <v>10000</v>
      </c>
    </row>
    <row r="21" spans="1:4" ht="15" thickBot="1">
      <c r="A21" s="4"/>
      <c r="B21" s="41"/>
      <c r="C21" s="220"/>
      <c r="D21" s="8"/>
    </row>
    <row r="22" spans="1:4" ht="15" thickBot="1">
      <c r="A22" s="17" t="s">
        <v>16</v>
      </c>
      <c r="B22" s="40"/>
      <c r="C22" s="213"/>
      <c r="D22" s="235">
        <f>SUM(D23,D28)</f>
        <v>16680194</v>
      </c>
    </row>
    <row r="23" spans="1:4" ht="14.25">
      <c r="A23" s="37">
        <v>4</v>
      </c>
      <c r="B23" s="39" t="s">
        <v>17</v>
      </c>
      <c r="C23" s="214"/>
      <c r="D23" s="314">
        <f>SUM(D24,D25,D26)</f>
        <v>1815090</v>
      </c>
    </row>
    <row r="24" spans="1:4" ht="14.25">
      <c r="A24" s="32"/>
      <c r="B24" s="24"/>
      <c r="C24" s="219" t="s">
        <v>18</v>
      </c>
      <c r="D24" s="7">
        <v>1053576</v>
      </c>
    </row>
    <row r="25" spans="1:4" ht="14.25">
      <c r="A25" s="33"/>
      <c r="B25" s="24"/>
      <c r="C25" s="215" t="s">
        <v>19</v>
      </c>
      <c r="D25" s="7">
        <v>734931</v>
      </c>
    </row>
    <row r="26" spans="1:4" ht="14.25">
      <c r="A26" s="32"/>
      <c r="B26" s="27"/>
      <c r="C26" s="219" t="s">
        <v>20</v>
      </c>
      <c r="D26" s="7">
        <v>26583</v>
      </c>
    </row>
    <row r="27" spans="1:4" ht="14.25">
      <c r="A27" s="32"/>
      <c r="B27" s="27"/>
      <c r="C27" s="219"/>
      <c r="D27" s="7"/>
    </row>
    <row r="28" spans="1:4" ht="14.25">
      <c r="A28" s="31">
        <v>5</v>
      </c>
      <c r="B28" s="23" t="s">
        <v>21</v>
      </c>
      <c r="C28" s="216"/>
      <c r="D28" s="315">
        <f>SUM(D29,D30,D31)</f>
        <v>14865104</v>
      </c>
    </row>
    <row r="29" spans="1:4" ht="14.25">
      <c r="A29" s="32"/>
      <c r="B29" s="24"/>
      <c r="C29" s="215" t="s">
        <v>22</v>
      </c>
      <c r="D29" s="7">
        <v>10856974</v>
      </c>
    </row>
    <row r="30" spans="1:4" ht="14.25">
      <c r="A30" s="32"/>
      <c r="B30" s="24"/>
      <c r="C30" s="215" t="s">
        <v>23</v>
      </c>
      <c r="D30" s="7">
        <v>3956130</v>
      </c>
    </row>
    <row r="31" spans="1:4" ht="14.25">
      <c r="A31" s="32"/>
      <c r="B31" s="28"/>
      <c r="C31" s="215" t="s">
        <v>24</v>
      </c>
      <c r="D31" s="7">
        <v>52000</v>
      </c>
    </row>
    <row r="32" spans="1:4" ht="15" thickBot="1">
      <c r="A32" s="243"/>
      <c r="B32" s="244"/>
      <c r="C32" s="245"/>
      <c r="D32" s="9"/>
    </row>
    <row r="33" spans="1:4" ht="15" thickBot="1">
      <c r="A33" s="44" t="s">
        <v>25</v>
      </c>
      <c r="B33" s="45"/>
      <c r="C33" s="221"/>
      <c r="D33" s="235">
        <f>D3-D22</f>
        <v>1162862</v>
      </c>
    </row>
    <row r="34" spans="1:4" ht="15" thickBot="1">
      <c r="A34" s="5"/>
      <c r="B34" s="46"/>
      <c r="C34" s="222"/>
      <c r="D34" s="9"/>
    </row>
    <row r="35" spans="1:4" ht="15" thickBot="1">
      <c r="A35" s="44" t="s">
        <v>26</v>
      </c>
      <c r="B35" s="45"/>
      <c r="C35" s="221"/>
      <c r="D35" s="235">
        <f>SUM(D36,D37,D38,D39,D40)</f>
        <v>-6723896</v>
      </c>
    </row>
    <row r="36" spans="1:4" ht="14.25">
      <c r="A36" s="47"/>
      <c r="B36" s="48"/>
      <c r="C36" s="223" t="s">
        <v>27</v>
      </c>
      <c r="D36" s="240">
        <v>67000</v>
      </c>
    </row>
    <row r="37" spans="1:4" ht="14.25">
      <c r="A37" s="32"/>
      <c r="B37" s="29"/>
      <c r="C37" s="224" t="s">
        <v>28</v>
      </c>
      <c r="D37" s="7">
        <v>-12037264</v>
      </c>
    </row>
    <row r="38" spans="1:4" ht="14.25">
      <c r="A38" s="32"/>
      <c r="B38" s="29"/>
      <c r="C38" s="225" t="s">
        <v>29</v>
      </c>
      <c r="D38" s="7">
        <v>5295068</v>
      </c>
    </row>
    <row r="39" spans="1:4" ht="14.25">
      <c r="A39" s="32"/>
      <c r="B39" s="30"/>
      <c r="C39" s="224" t="s">
        <v>30</v>
      </c>
      <c r="D39" s="7">
        <v>10000</v>
      </c>
    </row>
    <row r="40" spans="1:4" ht="14.25">
      <c r="A40" s="32"/>
      <c r="B40" s="29"/>
      <c r="C40" s="224" t="s">
        <v>31</v>
      </c>
      <c r="D40" s="7">
        <v>-58700</v>
      </c>
    </row>
    <row r="41" spans="1:4" ht="15" thickBot="1">
      <c r="A41" s="4"/>
      <c r="B41" s="49"/>
      <c r="C41" s="226"/>
      <c r="D41" s="8"/>
    </row>
    <row r="42" spans="1:4" ht="15" thickBot="1">
      <c r="A42" s="17" t="s">
        <v>32</v>
      </c>
      <c r="B42" s="50"/>
      <c r="C42" s="227"/>
      <c r="D42" s="235">
        <f>D33+D35</f>
        <v>-5561034</v>
      </c>
    </row>
    <row r="43" spans="1:4" ht="15" thickBot="1">
      <c r="A43" s="55"/>
      <c r="B43" s="56"/>
      <c r="C43" s="228"/>
      <c r="D43" s="9"/>
    </row>
    <row r="44" spans="1:6" ht="15" thickBot="1">
      <c r="A44" s="58" t="s">
        <v>33</v>
      </c>
      <c r="B44" s="59"/>
      <c r="C44" s="229"/>
      <c r="D44" s="235">
        <f>SUM(D45,D46)</f>
        <v>2388227</v>
      </c>
      <c r="F44" s="246"/>
    </row>
    <row r="45" spans="1:4" ht="14.25">
      <c r="A45" s="47"/>
      <c r="B45" s="57" t="s">
        <v>34</v>
      </c>
      <c r="C45" s="230"/>
      <c r="D45" s="240">
        <v>3492389</v>
      </c>
    </row>
    <row r="46" spans="1:4" ht="15" thickBot="1">
      <c r="A46" s="32"/>
      <c r="B46" s="28" t="s">
        <v>35</v>
      </c>
      <c r="C46" s="215"/>
      <c r="D46" s="7">
        <v>-1104162</v>
      </c>
    </row>
    <row r="47" spans="1:4" ht="15" thickBot="1">
      <c r="A47" s="51" t="s">
        <v>36</v>
      </c>
      <c r="B47" s="52"/>
      <c r="C47" s="231"/>
      <c r="D47" s="241"/>
    </row>
    <row r="48" spans="1:4" ht="14.25">
      <c r="A48" s="42" t="s">
        <v>37</v>
      </c>
      <c r="B48" s="43"/>
      <c r="C48" s="232"/>
      <c r="D48" s="240">
        <v>-2903408</v>
      </c>
    </row>
    <row r="49" spans="1:4" ht="14.25">
      <c r="A49" s="34" t="s">
        <v>38</v>
      </c>
      <c r="B49" s="25"/>
      <c r="C49" s="233"/>
      <c r="D49" s="7">
        <v>269399</v>
      </c>
    </row>
    <row r="50" spans="1:4" ht="15" thickBot="1">
      <c r="A50" s="35"/>
      <c r="B50" s="36"/>
      <c r="C50" s="234"/>
      <c r="D50" s="242"/>
    </row>
    <row r="51" ht="14.25">
      <c r="D51" s="246"/>
    </row>
  </sheetData>
  <sheetProtection/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31">
      <selection activeCell="C46" sqref="C46"/>
    </sheetView>
  </sheetViews>
  <sheetFormatPr defaultColWidth="9.140625" defaultRowHeight="15"/>
  <cols>
    <col min="1" max="1" width="10.28125" style="0" customWidth="1"/>
    <col min="2" max="2" width="53.28125" style="0" customWidth="1"/>
    <col min="3" max="3" width="17.28125" style="0" customWidth="1"/>
  </cols>
  <sheetData>
    <row r="1" spans="1:3" ht="14.25">
      <c r="A1" s="70"/>
      <c r="B1" s="71" t="s">
        <v>41</v>
      </c>
      <c r="C1" s="71"/>
    </row>
    <row r="2" spans="1:3" ht="14.25">
      <c r="A2" s="70"/>
      <c r="B2" s="72"/>
      <c r="C2" s="73"/>
    </row>
    <row r="3" spans="1:3" ht="15" thickBot="1">
      <c r="A3" s="74" t="s">
        <v>42</v>
      </c>
      <c r="B3" s="75"/>
      <c r="C3" s="76"/>
    </row>
    <row r="4" spans="1:3" ht="42" thickBot="1">
      <c r="A4" s="287" t="s">
        <v>0</v>
      </c>
      <c r="B4" s="297" t="s">
        <v>43</v>
      </c>
      <c r="C4" s="86" t="s">
        <v>39</v>
      </c>
    </row>
    <row r="5" spans="1:3" ht="15" thickBot="1">
      <c r="A5" s="288">
        <v>30</v>
      </c>
      <c r="B5" s="77" t="s">
        <v>2</v>
      </c>
      <c r="C5" s="78">
        <f>SUM(C6:C9)</f>
        <v>8694215</v>
      </c>
    </row>
    <row r="6" spans="1:3" ht="14.25">
      <c r="A6" s="289">
        <v>3000</v>
      </c>
      <c r="B6" s="298" t="s">
        <v>3</v>
      </c>
      <c r="C6" s="10">
        <v>8578415</v>
      </c>
    </row>
    <row r="7" spans="1:3" ht="14.25">
      <c r="A7" s="290">
        <v>3030</v>
      </c>
      <c r="B7" s="299" t="s">
        <v>4</v>
      </c>
      <c r="C7" s="11">
        <v>85800</v>
      </c>
    </row>
    <row r="8" spans="1:3" ht="14.25">
      <c r="A8" s="290">
        <v>3044</v>
      </c>
      <c r="B8" s="299" t="s">
        <v>5</v>
      </c>
      <c r="C8" s="11">
        <v>5000</v>
      </c>
    </row>
    <row r="9" spans="1:3" ht="15" thickBot="1">
      <c r="A9" s="291">
        <v>3045</v>
      </c>
      <c r="B9" s="300" t="s">
        <v>6</v>
      </c>
      <c r="C9" s="12">
        <v>25000</v>
      </c>
    </row>
    <row r="10" spans="1:3" ht="15" thickBot="1">
      <c r="A10" s="292">
        <v>32</v>
      </c>
      <c r="B10" s="301" t="s">
        <v>7</v>
      </c>
      <c r="C10" s="78">
        <f>SUM(C11,C12,C13,C14,C15,C16,C17,C18,C19,C20,C21,C22,C24,C25,C23,C26,C27)</f>
        <v>2098420</v>
      </c>
    </row>
    <row r="11" spans="1:3" ht="14.25">
      <c r="A11" s="250" t="s">
        <v>44</v>
      </c>
      <c r="B11" s="266" t="s">
        <v>45</v>
      </c>
      <c r="C11" s="14">
        <v>6530</v>
      </c>
    </row>
    <row r="12" spans="1:3" ht="14.25">
      <c r="A12" s="251" t="s">
        <v>46</v>
      </c>
      <c r="B12" s="268" t="s">
        <v>47</v>
      </c>
      <c r="C12" s="15">
        <v>641671</v>
      </c>
    </row>
    <row r="13" spans="1:3" ht="27.75">
      <c r="A13" s="251" t="s">
        <v>46</v>
      </c>
      <c r="B13" s="273" t="s">
        <v>48</v>
      </c>
      <c r="C13" s="15">
        <v>154848</v>
      </c>
    </row>
    <row r="14" spans="1:3" ht="27.75">
      <c r="A14" s="251" t="s">
        <v>46</v>
      </c>
      <c r="B14" s="273" t="s">
        <v>49</v>
      </c>
      <c r="C14" s="79">
        <v>244088</v>
      </c>
    </row>
    <row r="15" spans="1:3" ht="27.75">
      <c r="A15" s="251" t="s">
        <v>46</v>
      </c>
      <c r="B15" s="273" t="s">
        <v>50</v>
      </c>
      <c r="C15" s="11">
        <v>101000</v>
      </c>
    </row>
    <row r="16" spans="1:3" ht="14.25">
      <c r="A16" s="253" t="s">
        <v>46</v>
      </c>
      <c r="B16" s="267" t="s">
        <v>51</v>
      </c>
      <c r="C16" s="11">
        <v>290</v>
      </c>
    </row>
    <row r="17" spans="1:3" ht="14.25">
      <c r="A17" s="251" t="s">
        <v>46</v>
      </c>
      <c r="B17" s="268" t="s">
        <v>52</v>
      </c>
      <c r="C17" s="11">
        <v>36050</v>
      </c>
    </row>
    <row r="18" spans="1:3" ht="14.25">
      <c r="A18" s="293" t="s">
        <v>46</v>
      </c>
      <c r="B18" s="268" t="s">
        <v>53</v>
      </c>
      <c r="C18" s="11">
        <v>43484</v>
      </c>
    </row>
    <row r="19" spans="1:3" ht="14.25">
      <c r="A19" s="251" t="s">
        <v>54</v>
      </c>
      <c r="B19" s="268" t="s">
        <v>55</v>
      </c>
      <c r="C19" s="11">
        <v>27847</v>
      </c>
    </row>
    <row r="20" spans="1:3" ht="14.25">
      <c r="A20" s="251" t="s">
        <v>56</v>
      </c>
      <c r="B20" s="268" t="s">
        <v>57</v>
      </c>
      <c r="C20" s="11">
        <v>75000</v>
      </c>
    </row>
    <row r="21" spans="1:3" ht="27.75">
      <c r="A21" s="251" t="s">
        <v>56</v>
      </c>
      <c r="B21" s="273" t="s">
        <v>58</v>
      </c>
      <c r="C21" s="80">
        <v>10000</v>
      </c>
    </row>
    <row r="22" spans="1:3" ht="14.25">
      <c r="A22" s="251" t="s">
        <v>59</v>
      </c>
      <c r="B22" s="268" t="s">
        <v>60</v>
      </c>
      <c r="C22" s="11">
        <v>11800</v>
      </c>
    </row>
    <row r="23" spans="1:3" ht="14.25">
      <c r="A23" s="251" t="s">
        <v>59</v>
      </c>
      <c r="B23" s="261" t="s">
        <v>61</v>
      </c>
      <c r="C23" s="11">
        <v>136800</v>
      </c>
    </row>
    <row r="24" spans="1:3" ht="14.25">
      <c r="A24" s="253" t="s">
        <v>59</v>
      </c>
      <c r="B24" s="302" t="s">
        <v>62</v>
      </c>
      <c r="C24" s="15">
        <v>297600</v>
      </c>
    </row>
    <row r="25" spans="1:3" ht="14.25">
      <c r="A25" s="251" t="s">
        <v>59</v>
      </c>
      <c r="B25" s="302" t="s">
        <v>63</v>
      </c>
      <c r="C25" s="15">
        <v>130470</v>
      </c>
    </row>
    <row r="26" spans="1:3" ht="14.25">
      <c r="A26" s="251" t="s">
        <v>64</v>
      </c>
      <c r="B26" s="268" t="s">
        <v>65</v>
      </c>
      <c r="C26" s="11">
        <v>160942</v>
      </c>
    </row>
    <row r="27" spans="1:3" ht="15" thickBot="1">
      <c r="A27" s="259" t="s">
        <v>66</v>
      </c>
      <c r="B27" s="276" t="s">
        <v>67</v>
      </c>
      <c r="C27" s="16">
        <v>20000</v>
      </c>
    </row>
    <row r="28" spans="1:3" ht="15" thickBot="1">
      <c r="A28" s="292">
        <v>3500.352</v>
      </c>
      <c r="B28" s="301" t="s">
        <v>8</v>
      </c>
      <c r="C28" s="78">
        <f>SUM(C29,C30,C42)</f>
        <v>6988263</v>
      </c>
    </row>
    <row r="29" spans="1:3" ht="15" thickBot="1">
      <c r="A29" s="294">
        <v>35200</v>
      </c>
      <c r="B29" s="303" t="s">
        <v>68</v>
      </c>
      <c r="C29" s="13">
        <v>2242992</v>
      </c>
    </row>
    <row r="30" spans="1:3" ht="15" thickBot="1">
      <c r="A30" s="294">
        <v>35201</v>
      </c>
      <c r="B30" s="304" t="s">
        <v>69</v>
      </c>
      <c r="C30" s="81">
        <f>SUM(C31:C41)</f>
        <v>4055060</v>
      </c>
    </row>
    <row r="31" spans="1:3" ht="14.25">
      <c r="A31" s="250" t="s">
        <v>70</v>
      </c>
      <c r="B31" s="266" t="s">
        <v>71</v>
      </c>
      <c r="C31" s="14">
        <v>2870755</v>
      </c>
    </row>
    <row r="32" spans="1:3" ht="14.25">
      <c r="A32" s="250" t="s">
        <v>70</v>
      </c>
      <c r="B32" s="305" t="s">
        <v>72</v>
      </c>
      <c r="C32" s="11">
        <v>6576</v>
      </c>
    </row>
    <row r="33" spans="1:3" ht="14.25">
      <c r="A33" s="251" t="s">
        <v>70</v>
      </c>
      <c r="B33" s="268" t="s">
        <v>73</v>
      </c>
      <c r="C33" s="15">
        <v>202300</v>
      </c>
    </row>
    <row r="34" spans="1:3" ht="14.25">
      <c r="A34" s="251" t="s">
        <v>70</v>
      </c>
      <c r="B34" s="306" t="s">
        <v>74</v>
      </c>
      <c r="C34" s="15">
        <v>229009</v>
      </c>
    </row>
    <row r="35" spans="1:3" ht="14.25">
      <c r="A35" s="251" t="s">
        <v>70</v>
      </c>
      <c r="B35" s="306" t="s">
        <v>75</v>
      </c>
      <c r="C35" s="15">
        <v>62995</v>
      </c>
    </row>
    <row r="36" spans="1:3" ht="14.25">
      <c r="A36" s="251" t="s">
        <v>70</v>
      </c>
      <c r="B36" s="261" t="s">
        <v>76</v>
      </c>
      <c r="C36" s="15">
        <v>105120</v>
      </c>
    </row>
    <row r="37" spans="1:3" ht="14.25">
      <c r="A37" s="251" t="s">
        <v>70</v>
      </c>
      <c r="B37" s="267" t="s">
        <v>77</v>
      </c>
      <c r="C37" s="15">
        <v>291870</v>
      </c>
    </row>
    <row r="38" spans="1:3" ht="14.25">
      <c r="A38" s="251" t="s">
        <v>70</v>
      </c>
      <c r="B38" s="268" t="s">
        <v>78</v>
      </c>
      <c r="C38" s="15">
        <v>213341</v>
      </c>
    </row>
    <row r="39" spans="1:3" ht="14.25">
      <c r="A39" s="251" t="s">
        <v>70</v>
      </c>
      <c r="B39" s="261" t="s">
        <v>79</v>
      </c>
      <c r="C39" s="15">
        <v>18474</v>
      </c>
    </row>
    <row r="40" spans="1:3" ht="14.25">
      <c r="A40" s="251" t="s">
        <v>70</v>
      </c>
      <c r="B40" s="302" t="s">
        <v>80</v>
      </c>
      <c r="C40" s="15">
        <v>54587</v>
      </c>
    </row>
    <row r="41" spans="1:3" ht="15" thickBot="1">
      <c r="A41" s="251" t="s">
        <v>70</v>
      </c>
      <c r="B41" s="267" t="s">
        <v>81</v>
      </c>
      <c r="C41" s="15">
        <v>33</v>
      </c>
    </row>
    <row r="42" spans="1:3" ht="15" thickBot="1">
      <c r="A42" s="294">
        <v>3500</v>
      </c>
      <c r="B42" s="304" t="s">
        <v>82</v>
      </c>
      <c r="C42" s="81">
        <f>SUM(C43:C46)</f>
        <v>690211</v>
      </c>
    </row>
    <row r="43" spans="1:3" ht="27.75">
      <c r="A43" s="250" t="s">
        <v>83</v>
      </c>
      <c r="B43" s="308" t="s">
        <v>84</v>
      </c>
      <c r="C43" s="14">
        <v>20014</v>
      </c>
    </row>
    <row r="44" spans="1:3" ht="14.25">
      <c r="A44" s="251" t="s">
        <v>83</v>
      </c>
      <c r="B44" s="309" t="s">
        <v>85</v>
      </c>
      <c r="C44" s="15">
        <v>43693</v>
      </c>
    </row>
    <row r="45" spans="1:3" ht="27.75">
      <c r="A45" s="359" t="s">
        <v>83</v>
      </c>
      <c r="B45" s="310" t="s">
        <v>91</v>
      </c>
      <c r="C45" s="82">
        <v>213400</v>
      </c>
    </row>
    <row r="46" spans="1:3" ht="15" thickBot="1">
      <c r="A46" s="259" t="s">
        <v>83</v>
      </c>
      <c r="B46" s="307" t="s">
        <v>86</v>
      </c>
      <c r="C46" s="83">
        <v>413104</v>
      </c>
    </row>
    <row r="47" spans="1:3" ht="15" thickBot="1">
      <c r="A47" s="316">
        <v>3825.388</v>
      </c>
      <c r="B47" s="311" t="s">
        <v>12</v>
      </c>
      <c r="C47" s="247">
        <f>SUM(C48:C50)</f>
        <v>62158</v>
      </c>
    </row>
    <row r="48" spans="1:3" ht="14.25">
      <c r="A48" s="289">
        <v>3825</v>
      </c>
      <c r="B48" s="298" t="s">
        <v>87</v>
      </c>
      <c r="C48" s="14">
        <v>45658</v>
      </c>
    </row>
    <row r="49" spans="1:3" ht="14.25">
      <c r="A49" s="295">
        <v>3880</v>
      </c>
      <c r="B49" s="312" t="s">
        <v>88</v>
      </c>
      <c r="C49" s="15">
        <v>6500</v>
      </c>
    </row>
    <row r="50" spans="1:3" ht="15" thickBot="1">
      <c r="A50" s="291">
        <v>3888</v>
      </c>
      <c r="B50" s="276" t="s">
        <v>89</v>
      </c>
      <c r="C50" s="16">
        <v>10000</v>
      </c>
    </row>
    <row r="51" spans="1:3" ht="15" thickBot="1">
      <c r="A51" s="296"/>
      <c r="B51" s="84" t="s">
        <v>90</v>
      </c>
      <c r="C51" s="85">
        <f>SUM(C5,C10,C28,C47,)</f>
        <v>17843056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8"/>
  <sheetViews>
    <sheetView zoomScalePageLayoutView="0" workbookViewId="0" topLeftCell="A313">
      <selection activeCell="B136" sqref="B136"/>
    </sheetView>
  </sheetViews>
  <sheetFormatPr defaultColWidth="9.140625" defaultRowHeight="15"/>
  <cols>
    <col min="2" max="2" width="56.7109375" style="0" customWidth="1"/>
    <col min="3" max="3" width="16.140625" style="0" customWidth="1"/>
    <col min="4" max="4" width="15.00390625" style="0" customWidth="1"/>
    <col min="7" max="7" width="9.28125" style="0" bestFit="1" customWidth="1"/>
  </cols>
  <sheetData>
    <row r="1" spans="1:7" ht="14.25">
      <c r="A1" s="87"/>
      <c r="B1" s="71" t="s">
        <v>92</v>
      </c>
      <c r="C1" s="88"/>
      <c r="D1" s="60"/>
      <c r="E1" s="60"/>
      <c r="F1" s="60"/>
      <c r="G1" s="60"/>
    </row>
    <row r="2" spans="1:7" ht="14.25">
      <c r="A2" s="87"/>
      <c r="B2" s="89"/>
      <c r="C2" s="73"/>
      <c r="D2" s="61"/>
      <c r="E2" s="60"/>
      <c r="F2" s="60"/>
      <c r="G2" s="60"/>
    </row>
    <row r="3" spans="1:7" ht="15" thickBot="1">
      <c r="A3" s="74" t="s">
        <v>93</v>
      </c>
      <c r="B3" s="75"/>
      <c r="C3" s="90"/>
      <c r="D3" s="62"/>
      <c r="E3" s="60"/>
      <c r="F3" s="60"/>
      <c r="G3" s="60"/>
    </row>
    <row r="4" spans="1:7" ht="42" thickBot="1">
      <c r="A4" s="287" t="s">
        <v>0</v>
      </c>
      <c r="B4" s="297" t="s">
        <v>94</v>
      </c>
      <c r="C4" s="86" t="s">
        <v>39</v>
      </c>
      <c r="D4" s="135"/>
      <c r="E4" s="60"/>
      <c r="F4" s="60"/>
      <c r="G4" s="60"/>
    </row>
    <row r="5" spans="1:7" ht="15" thickBot="1">
      <c r="A5" s="317" t="s">
        <v>95</v>
      </c>
      <c r="B5" s="338" t="s">
        <v>96</v>
      </c>
      <c r="C5" s="91">
        <f>SUM(C6,C10,C15,C20,C23,C26,C29,C32)</f>
        <v>1675185</v>
      </c>
      <c r="D5" s="63"/>
      <c r="E5" s="60"/>
      <c r="F5" s="60"/>
      <c r="G5" s="60"/>
    </row>
    <row r="6" spans="1:7" ht="15" thickBot="1">
      <c r="A6" s="249" t="s">
        <v>97</v>
      </c>
      <c r="B6" s="265" t="s">
        <v>98</v>
      </c>
      <c r="C6" s="92">
        <f>SUM(C7,C8)</f>
        <v>151974</v>
      </c>
      <c r="D6" s="64"/>
      <c r="E6" s="60"/>
      <c r="F6" s="60"/>
      <c r="G6" s="60"/>
    </row>
    <row r="7" spans="1:7" ht="14.25">
      <c r="A7" s="250">
        <v>50</v>
      </c>
      <c r="B7" s="266" t="s">
        <v>99</v>
      </c>
      <c r="C7" s="93">
        <v>149007</v>
      </c>
      <c r="D7" s="64"/>
      <c r="E7" s="60"/>
      <c r="F7" s="60"/>
      <c r="G7" s="60"/>
    </row>
    <row r="8" spans="1:7" ht="14.25">
      <c r="A8" s="251">
        <v>55</v>
      </c>
      <c r="B8" s="268" t="s">
        <v>23</v>
      </c>
      <c r="C8" s="94">
        <v>2967</v>
      </c>
      <c r="D8" s="64"/>
      <c r="E8" s="60"/>
      <c r="F8" s="60"/>
      <c r="G8" s="60"/>
    </row>
    <row r="9" spans="1:7" ht="15" thickBot="1">
      <c r="A9" s="259"/>
      <c r="B9" s="276"/>
      <c r="C9" s="95"/>
      <c r="D9" s="64"/>
      <c r="E9" s="60"/>
      <c r="F9" s="60"/>
      <c r="G9" s="60"/>
    </row>
    <row r="10" spans="1:7" ht="15" thickBot="1">
      <c r="A10" s="249" t="s">
        <v>100</v>
      </c>
      <c r="B10" s="265" t="s">
        <v>101</v>
      </c>
      <c r="C10" s="92">
        <f>SUM(C11:C13)</f>
        <v>1136841</v>
      </c>
      <c r="D10" s="18"/>
      <c r="E10" s="60"/>
      <c r="F10" s="60"/>
      <c r="G10" s="60"/>
    </row>
    <row r="11" spans="1:7" ht="14.25">
      <c r="A11" s="250">
        <v>50</v>
      </c>
      <c r="B11" s="266" t="s">
        <v>102</v>
      </c>
      <c r="C11" s="93">
        <v>990837</v>
      </c>
      <c r="D11" s="62"/>
      <c r="E11" s="60"/>
      <c r="F11" s="60"/>
      <c r="G11" s="60"/>
    </row>
    <row r="12" spans="1:7" ht="14.25">
      <c r="A12" s="251">
        <v>55</v>
      </c>
      <c r="B12" s="268" t="s">
        <v>23</v>
      </c>
      <c r="C12" s="96">
        <v>144004</v>
      </c>
      <c r="D12" s="63"/>
      <c r="E12" s="60"/>
      <c r="F12" s="60"/>
      <c r="G12" s="60"/>
    </row>
    <row r="13" spans="1:7" ht="14.25">
      <c r="A13" s="251" t="s">
        <v>103</v>
      </c>
      <c r="B13" s="268" t="s">
        <v>104</v>
      </c>
      <c r="C13" s="96">
        <v>2000</v>
      </c>
      <c r="D13" s="65"/>
      <c r="E13" s="60"/>
      <c r="F13" s="60"/>
      <c r="G13" s="60"/>
    </row>
    <row r="14" spans="1:7" ht="15" thickBot="1">
      <c r="A14" s="259"/>
      <c r="B14" s="276"/>
      <c r="C14" s="95"/>
      <c r="D14" s="62"/>
      <c r="E14" s="60"/>
      <c r="F14" s="60"/>
      <c r="G14" s="60"/>
    </row>
    <row r="15" spans="1:7" ht="15" thickBot="1">
      <c r="A15" s="249" t="s">
        <v>100</v>
      </c>
      <c r="B15" s="265" t="s">
        <v>105</v>
      </c>
      <c r="C15" s="92">
        <f>SUM(C16:C17)</f>
        <v>211762</v>
      </c>
      <c r="D15" s="62"/>
      <c r="E15" s="60"/>
      <c r="F15" s="60"/>
      <c r="G15" s="60"/>
    </row>
    <row r="16" spans="1:7" ht="14.25">
      <c r="A16" s="250">
        <v>50</v>
      </c>
      <c r="B16" s="266" t="s">
        <v>22</v>
      </c>
      <c r="C16" s="93">
        <v>192892</v>
      </c>
      <c r="D16" s="62"/>
      <c r="E16" s="60"/>
      <c r="F16" s="60"/>
      <c r="G16" s="60"/>
    </row>
    <row r="17" spans="1:7" ht="14.25">
      <c r="A17" s="251">
        <v>55</v>
      </c>
      <c r="B17" s="268" t="s">
        <v>23</v>
      </c>
      <c r="C17" s="96">
        <v>18870</v>
      </c>
      <c r="D17" s="63"/>
      <c r="E17" s="60"/>
      <c r="F17" s="60"/>
      <c r="G17" s="60"/>
    </row>
    <row r="18" spans="1:7" ht="14.25">
      <c r="A18" s="251"/>
      <c r="B18" s="268"/>
      <c r="C18" s="96"/>
      <c r="D18" s="66"/>
      <c r="E18" s="60"/>
      <c r="F18" s="60"/>
      <c r="G18" s="60"/>
    </row>
    <row r="19" spans="1:7" ht="14.25">
      <c r="A19" s="254" t="s">
        <v>106</v>
      </c>
      <c r="B19" s="279" t="s">
        <v>107</v>
      </c>
      <c r="C19" s="97"/>
      <c r="D19" s="66"/>
      <c r="E19" s="60"/>
      <c r="F19" s="60"/>
      <c r="G19" s="60"/>
    </row>
    <row r="20" spans="1:7" ht="14.25">
      <c r="A20" s="251" t="s">
        <v>108</v>
      </c>
      <c r="B20" s="278" t="s">
        <v>86</v>
      </c>
      <c r="C20" s="98">
        <v>93992</v>
      </c>
      <c r="D20" s="67"/>
      <c r="E20" s="60"/>
      <c r="F20" s="60"/>
      <c r="G20" s="60"/>
    </row>
    <row r="21" spans="1:7" ht="14.25">
      <c r="A21" s="251"/>
      <c r="B21" s="279"/>
      <c r="C21" s="96"/>
      <c r="D21" s="62"/>
      <c r="E21" s="60"/>
      <c r="F21" s="60"/>
      <c r="G21" s="60"/>
    </row>
    <row r="22" spans="1:7" ht="14.25">
      <c r="A22" s="255" t="s">
        <v>106</v>
      </c>
      <c r="B22" s="339" t="s">
        <v>109</v>
      </c>
      <c r="C22" s="136"/>
      <c r="D22" s="68"/>
      <c r="E22" s="60"/>
      <c r="F22" s="60"/>
      <c r="G22" s="60"/>
    </row>
    <row r="23" spans="1:7" ht="14.25">
      <c r="A23" s="251" t="s">
        <v>108</v>
      </c>
      <c r="B23" s="278" t="s">
        <v>86</v>
      </c>
      <c r="C23" s="99">
        <v>4000</v>
      </c>
      <c r="D23" s="68"/>
      <c r="E23" s="60"/>
      <c r="F23" s="60"/>
      <c r="G23" s="60"/>
    </row>
    <row r="24" spans="1:7" ht="14.25">
      <c r="A24" s="251"/>
      <c r="B24" s="279"/>
      <c r="C24" s="96"/>
      <c r="D24" s="68"/>
      <c r="E24" s="60"/>
      <c r="F24" s="60"/>
      <c r="G24" s="60"/>
    </row>
    <row r="25" spans="1:7" ht="15" customHeight="1">
      <c r="A25" s="255" t="s">
        <v>110</v>
      </c>
      <c r="B25" s="272" t="s">
        <v>111</v>
      </c>
      <c r="C25" s="137"/>
      <c r="D25" s="68"/>
      <c r="E25" s="60"/>
      <c r="F25" s="60"/>
      <c r="G25" s="60"/>
    </row>
    <row r="26" spans="1:7" ht="14.25">
      <c r="A26" s="251" t="s">
        <v>112</v>
      </c>
      <c r="B26" s="299" t="s">
        <v>20</v>
      </c>
      <c r="C26" s="20">
        <v>26583</v>
      </c>
      <c r="D26" s="68"/>
      <c r="E26" s="60"/>
      <c r="F26" s="60"/>
      <c r="G26" s="60"/>
    </row>
    <row r="27" spans="1:7" ht="14.25">
      <c r="A27" s="251"/>
      <c r="B27" s="299"/>
      <c r="C27" s="20"/>
      <c r="D27" s="68"/>
      <c r="E27" s="60"/>
      <c r="F27" s="60"/>
      <c r="G27" s="60"/>
    </row>
    <row r="28" spans="1:7" ht="14.25">
      <c r="A28" s="252" t="s">
        <v>113</v>
      </c>
      <c r="B28" s="269" t="s">
        <v>81</v>
      </c>
      <c r="C28" s="20"/>
      <c r="D28" s="68"/>
      <c r="E28" s="60"/>
      <c r="F28" s="60"/>
      <c r="G28" s="60"/>
    </row>
    <row r="29" spans="1:7" ht="14.25">
      <c r="A29" s="253">
        <v>50</v>
      </c>
      <c r="B29" s="267" t="s">
        <v>22</v>
      </c>
      <c r="C29" s="101">
        <v>33</v>
      </c>
      <c r="D29" s="68"/>
      <c r="E29" s="60"/>
      <c r="F29" s="60"/>
      <c r="G29" s="60"/>
    </row>
    <row r="30" spans="1:7" ht="14.25">
      <c r="A30" s="251"/>
      <c r="B30" s="268"/>
      <c r="C30" s="96"/>
      <c r="D30" s="68"/>
      <c r="E30" s="60"/>
      <c r="F30" s="60"/>
      <c r="G30" s="60"/>
    </row>
    <row r="31" spans="1:7" ht="14.25">
      <c r="A31" s="254" t="s">
        <v>114</v>
      </c>
      <c r="B31" s="270" t="s">
        <v>115</v>
      </c>
      <c r="C31" s="96"/>
      <c r="D31" s="68"/>
      <c r="E31" s="60"/>
      <c r="F31" s="60"/>
      <c r="G31" s="60"/>
    </row>
    <row r="32" spans="1:7" ht="14.25">
      <c r="A32" s="251" t="s">
        <v>103</v>
      </c>
      <c r="B32" s="268" t="s">
        <v>104</v>
      </c>
      <c r="C32" s="100">
        <v>50000</v>
      </c>
      <c r="D32" s="68"/>
      <c r="E32" s="60"/>
      <c r="F32" s="60"/>
      <c r="G32" s="60"/>
    </row>
    <row r="33" spans="1:7" ht="15" thickBot="1">
      <c r="A33" s="259"/>
      <c r="B33" s="276"/>
      <c r="C33" s="95"/>
      <c r="D33" s="68"/>
      <c r="E33" s="60"/>
      <c r="F33" s="60"/>
      <c r="G33" s="60"/>
    </row>
    <row r="34" spans="1:7" ht="15" thickBot="1">
      <c r="A34" s="317" t="s">
        <v>116</v>
      </c>
      <c r="B34" s="338" t="s">
        <v>117</v>
      </c>
      <c r="C34" s="102">
        <f>C36</f>
        <v>20152</v>
      </c>
      <c r="D34" s="68"/>
      <c r="E34" s="60"/>
      <c r="F34" s="60"/>
      <c r="G34" s="60"/>
    </row>
    <row r="35" spans="1:7" ht="14.25">
      <c r="A35" s="318" t="s">
        <v>118</v>
      </c>
      <c r="B35" s="340" t="s">
        <v>119</v>
      </c>
      <c r="C35" s="103"/>
      <c r="D35" s="68"/>
      <c r="E35" s="60"/>
      <c r="F35" s="60"/>
      <c r="G35" s="60"/>
    </row>
    <row r="36" spans="1:7" ht="14.25">
      <c r="A36" s="251">
        <v>55</v>
      </c>
      <c r="B36" s="268" t="s">
        <v>23</v>
      </c>
      <c r="C36" s="104">
        <v>20152</v>
      </c>
      <c r="D36" s="68"/>
      <c r="E36" s="60"/>
      <c r="F36" s="60"/>
      <c r="G36" s="60"/>
    </row>
    <row r="37" spans="1:7" ht="15" thickBot="1">
      <c r="A37" s="259"/>
      <c r="B37" s="276"/>
      <c r="C37" s="95"/>
      <c r="D37" s="68"/>
      <c r="E37" s="60"/>
      <c r="F37" s="60"/>
      <c r="G37" s="60"/>
    </row>
    <row r="38" spans="1:7" ht="15" thickBot="1">
      <c r="A38" s="317" t="s">
        <v>120</v>
      </c>
      <c r="B38" s="338" t="s">
        <v>121</v>
      </c>
      <c r="C38" s="105">
        <f>SUM(C40,C42,C43,C47,C49)</f>
        <v>293970</v>
      </c>
      <c r="D38" s="68"/>
      <c r="E38" s="60"/>
      <c r="F38" s="60"/>
      <c r="G38" s="60"/>
    </row>
    <row r="39" spans="1:7" ht="14.25">
      <c r="A39" s="318" t="s">
        <v>122</v>
      </c>
      <c r="B39" s="340" t="s">
        <v>123</v>
      </c>
      <c r="C39" s="103"/>
      <c r="D39" s="68"/>
      <c r="E39" s="60"/>
      <c r="F39" s="60"/>
      <c r="G39" s="60"/>
    </row>
    <row r="40" spans="1:7" ht="14.25">
      <c r="A40" s="251">
        <v>55</v>
      </c>
      <c r="B40" s="268" t="s">
        <v>23</v>
      </c>
      <c r="C40" s="94">
        <v>50127</v>
      </c>
      <c r="D40" s="68"/>
      <c r="E40" s="60"/>
      <c r="F40" s="60"/>
      <c r="G40" s="60"/>
    </row>
    <row r="41" spans="1:7" ht="14.25">
      <c r="A41" s="254" t="s">
        <v>122</v>
      </c>
      <c r="B41" s="270" t="s">
        <v>124</v>
      </c>
      <c r="C41" s="96"/>
      <c r="D41" s="68"/>
      <c r="E41" s="60"/>
      <c r="F41" s="60"/>
      <c r="G41" s="60"/>
    </row>
    <row r="42" spans="1:7" ht="15" thickBot="1">
      <c r="A42" s="259">
        <v>55</v>
      </c>
      <c r="B42" s="276" t="s">
        <v>23</v>
      </c>
      <c r="C42" s="106">
        <v>9000</v>
      </c>
      <c r="D42" s="68"/>
      <c r="E42" s="60"/>
      <c r="F42" s="60"/>
      <c r="G42" s="60"/>
    </row>
    <row r="43" spans="1:7" ht="15" thickBot="1">
      <c r="A43" s="249" t="s">
        <v>125</v>
      </c>
      <c r="B43" s="265" t="s">
        <v>126</v>
      </c>
      <c r="C43" s="107">
        <f>SUM(C44,C45)</f>
        <v>185543</v>
      </c>
      <c r="D43" s="68"/>
      <c r="E43" s="60"/>
      <c r="F43" s="60"/>
      <c r="G43" s="60"/>
    </row>
    <row r="44" spans="1:7" ht="14.25">
      <c r="A44" s="250" t="s">
        <v>108</v>
      </c>
      <c r="B44" s="341" t="s">
        <v>86</v>
      </c>
      <c r="C44" s="19">
        <v>38488</v>
      </c>
      <c r="D44" s="68"/>
      <c r="E44" s="60"/>
      <c r="F44" s="60"/>
      <c r="G44" s="60"/>
    </row>
    <row r="45" spans="1:7" ht="14.25">
      <c r="A45" s="251">
        <v>55</v>
      </c>
      <c r="B45" s="268" t="s">
        <v>23</v>
      </c>
      <c r="C45" s="20">
        <v>147055</v>
      </c>
      <c r="D45" s="68"/>
      <c r="E45" s="60"/>
      <c r="F45" s="60"/>
      <c r="G45" s="60"/>
    </row>
    <row r="46" spans="1:7" ht="14.25">
      <c r="A46" s="254" t="s">
        <v>127</v>
      </c>
      <c r="B46" s="270" t="s">
        <v>128</v>
      </c>
      <c r="C46" s="96"/>
      <c r="D46" s="62"/>
      <c r="E46" s="60"/>
      <c r="F46" s="60"/>
      <c r="G46" s="60"/>
    </row>
    <row r="47" spans="1:7" ht="14.25">
      <c r="A47" s="251">
        <v>55</v>
      </c>
      <c r="B47" s="268" t="s">
        <v>23</v>
      </c>
      <c r="C47" s="94">
        <v>29300</v>
      </c>
      <c r="D47" s="62"/>
      <c r="E47" s="60"/>
      <c r="F47" s="60"/>
      <c r="G47" s="69"/>
    </row>
    <row r="48" spans="1:7" ht="14.25">
      <c r="A48" s="254" t="s">
        <v>129</v>
      </c>
      <c r="B48" s="270" t="s">
        <v>130</v>
      </c>
      <c r="C48" s="96"/>
      <c r="D48" s="62"/>
      <c r="E48" s="60"/>
      <c r="F48" s="60"/>
      <c r="G48" s="60"/>
    </row>
    <row r="49" spans="1:7" ht="14.25">
      <c r="A49" s="251">
        <v>55</v>
      </c>
      <c r="B49" s="268" t="s">
        <v>23</v>
      </c>
      <c r="C49" s="108">
        <v>20000</v>
      </c>
      <c r="D49" s="62"/>
      <c r="E49" s="60"/>
      <c r="F49" s="60"/>
      <c r="G49" s="60"/>
    </row>
    <row r="50" spans="1:7" ht="15" thickBot="1">
      <c r="A50" s="259"/>
      <c r="B50" s="276"/>
      <c r="C50" s="95"/>
      <c r="D50" s="62"/>
      <c r="E50" s="60"/>
      <c r="F50" s="60"/>
      <c r="G50" s="60"/>
    </row>
    <row r="51" spans="1:7" ht="15" thickBot="1">
      <c r="A51" s="317" t="s">
        <v>131</v>
      </c>
      <c r="B51" s="338" t="s">
        <v>132</v>
      </c>
      <c r="C51" s="105">
        <f>C53+C55+C57+C59</f>
        <v>972408</v>
      </c>
      <c r="D51" s="69"/>
      <c r="E51" s="60"/>
      <c r="F51" s="60"/>
      <c r="G51" s="60"/>
    </row>
    <row r="52" spans="1:7" ht="14.25">
      <c r="A52" s="318" t="s">
        <v>133</v>
      </c>
      <c r="B52" s="340" t="s">
        <v>134</v>
      </c>
      <c r="C52" s="103"/>
      <c r="D52" s="60"/>
      <c r="E52" s="60"/>
      <c r="F52" s="60"/>
      <c r="G52" s="60"/>
    </row>
    <row r="53" spans="1:7" ht="14.25">
      <c r="A53" s="251">
        <v>55</v>
      </c>
      <c r="B53" s="268" t="s">
        <v>23</v>
      </c>
      <c r="C53" s="20">
        <v>58633</v>
      </c>
      <c r="D53" s="60"/>
      <c r="E53" s="60"/>
      <c r="F53" s="60"/>
      <c r="G53" s="60"/>
    </row>
    <row r="54" spans="1:3" ht="14.25">
      <c r="A54" s="319" t="s">
        <v>135</v>
      </c>
      <c r="B54" s="270" t="s">
        <v>136</v>
      </c>
      <c r="C54" s="96"/>
    </row>
    <row r="55" spans="1:3" ht="14.25">
      <c r="A55" s="251">
        <v>55</v>
      </c>
      <c r="B55" s="268" t="s">
        <v>23</v>
      </c>
      <c r="C55" s="20">
        <v>794867</v>
      </c>
    </row>
    <row r="56" spans="1:3" ht="14.25">
      <c r="A56" s="320" t="s">
        <v>137</v>
      </c>
      <c r="B56" s="275" t="s">
        <v>138</v>
      </c>
      <c r="C56" s="136"/>
    </row>
    <row r="57" spans="1:3" ht="14.25">
      <c r="A57" s="251">
        <v>55</v>
      </c>
      <c r="B57" s="268" t="s">
        <v>23</v>
      </c>
      <c r="C57" s="20">
        <v>113420</v>
      </c>
    </row>
    <row r="58" spans="1:3" ht="14.25">
      <c r="A58" s="254" t="s">
        <v>139</v>
      </c>
      <c r="B58" s="270" t="s">
        <v>140</v>
      </c>
      <c r="C58" s="96"/>
    </row>
    <row r="59" spans="1:3" ht="14.25">
      <c r="A59" s="251">
        <v>55</v>
      </c>
      <c r="B59" s="268" t="s">
        <v>23</v>
      </c>
      <c r="C59" s="109">
        <v>5488</v>
      </c>
    </row>
    <row r="60" spans="1:3" ht="15" thickBot="1">
      <c r="A60" s="259"/>
      <c r="B60" s="276"/>
      <c r="C60" s="95"/>
    </row>
    <row r="61" spans="1:3" ht="15" thickBot="1">
      <c r="A61" s="317" t="s">
        <v>141</v>
      </c>
      <c r="B61" s="338" t="s">
        <v>142</v>
      </c>
      <c r="C61" s="105">
        <f>C63+C65+C67+C69+C71+C73+C75+C77+C79+C81+C83+C85</f>
        <v>495344</v>
      </c>
    </row>
    <row r="62" spans="1:3" ht="14.25">
      <c r="A62" s="318" t="s">
        <v>143</v>
      </c>
      <c r="B62" s="340" t="s">
        <v>144</v>
      </c>
      <c r="C62" s="103"/>
    </row>
    <row r="63" spans="1:3" ht="14.25">
      <c r="A63" s="251" t="s">
        <v>108</v>
      </c>
      <c r="B63" s="278" t="s">
        <v>86</v>
      </c>
      <c r="C63" s="20">
        <v>143808</v>
      </c>
    </row>
    <row r="64" spans="1:3" ht="14.25">
      <c r="A64" s="254" t="s">
        <v>143</v>
      </c>
      <c r="B64" s="270" t="s">
        <v>145</v>
      </c>
      <c r="C64" s="96"/>
    </row>
    <row r="65" spans="1:3" ht="14.25">
      <c r="A65" s="251" t="s">
        <v>108</v>
      </c>
      <c r="B65" s="278" t="s">
        <v>86</v>
      </c>
      <c r="C65" s="96">
        <v>5000</v>
      </c>
    </row>
    <row r="66" spans="1:3" ht="14.25" customHeight="1">
      <c r="A66" s="255" t="s">
        <v>143</v>
      </c>
      <c r="B66" s="272" t="s">
        <v>146</v>
      </c>
      <c r="C66" s="136"/>
    </row>
    <row r="67" spans="1:3" ht="14.25">
      <c r="A67" s="251" t="s">
        <v>108</v>
      </c>
      <c r="B67" s="278" t="s">
        <v>86</v>
      </c>
      <c r="C67" s="96">
        <v>500</v>
      </c>
    </row>
    <row r="68" spans="1:3" ht="14.25">
      <c r="A68" s="254" t="s">
        <v>143</v>
      </c>
      <c r="B68" s="279" t="s">
        <v>147</v>
      </c>
      <c r="C68" s="138"/>
    </row>
    <row r="69" spans="1:3" ht="14.25">
      <c r="A69" s="251" t="s">
        <v>148</v>
      </c>
      <c r="B69" s="268" t="s">
        <v>23</v>
      </c>
      <c r="C69" s="20">
        <v>47685</v>
      </c>
    </row>
    <row r="70" spans="1:3" ht="14.25">
      <c r="A70" s="319" t="s">
        <v>149</v>
      </c>
      <c r="B70" s="342" t="s">
        <v>150</v>
      </c>
      <c r="C70" s="110"/>
    </row>
    <row r="71" spans="1:3" ht="14.25">
      <c r="A71" s="251" t="s">
        <v>148</v>
      </c>
      <c r="B71" s="268" t="s">
        <v>23</v>
      </c>
      <c r="C71" s="20">
        <v>50572</v>
      </c>
    </row>
    <row r="72" spans="1:3" ht="14.25">
      <c r="A72" s="254" t="s">
        <v>151</v>
      </c>
      <c r="B72" s="270" t="s">
        <v>152</v>
      </c>
      <c r="C72" s="96"/>
    </row>
    <row r="73" spans="1:3" ht="14.25">
      <c r="A73" s="251" t="s">
        <v>148</v>
      </c>
      <c r="B73" s="268" t="s">
        <v>23</v>
      </c>
      <c r="C73" s="20">
        <v>159208</v>
      </c>
    </row>
    <row r="74" spans="1:3" ht="14.25">
      <c r="A74" s="254" t="s">
        <v>153</v>
      </c>
      <c r="B74" s="270" t="s">
        <v>154</v>
      </c>
      <c r="C74" s="96"/>
    </row>
    <row r="75" spans="1:3" ht="14.25">
      <c r="A75" s="251" t="s">
        <v>108</v>
      </c>
      <c r="B75" s="278" t="s">
        <v>86</v>
      </c>
      <c r="C75" s="98">
        <v>51000</v>
      </c>
    </row>
    <row r="76" spans="1:3" ht="14.25">
      <c r="A76" s="254" t="s">
        <v>153</v>
      </c>
      <c r="B76" s="270" t="s">
        <v>155</v>
      </c>
      <c r="C76" s="96"/>
    </row>
    <row r="77" spans="1:3" ht="14.25">
      <c r="A77" s="251" t="s">
        <v>148</v>
      </c>
      <c r="B77" s="268" t="s">
        <v>23</v>
      </c>
      <c r="C77" s="101">
        <v>7354</v>
      </c>
    </row>
    <row r="78" spans="1:3" ht="14.25">
      <c r="A78" s="254" t="s">
        <v>153</v>
      </c>
      <c r="B78" s="270" t="s">
        <v>156</v>
      </c>
      <c r="C78" s="96"/>
    </row>
    <row r="79" spans="1:3" ht="14.25">
      <c r="A79" s="251" t="s">
        <v>108</v>
      </c>
      <c r="B79" s="278" t="s">
        <v>86</v>
      </c>
      <c r="C79" s="20">
        <v>8500</v>
      </c>
    </row>
    <row r="80" spans="1:3" ht="14.25" customHeight="1">
      <c r="A80" s="255" t="s">
        <v>153</v>
      </c>
      <c r="B80" s="343" t="s">
        <v>157</v>
      </c>
      <c r="C80" s="136"/>
    </row>
    <row r="81" spans="1:3" ht="14.25">
      <c r="A81" s="256" t="s">
        <v>148</v>
      </c>
      <c r="B81" s="273" t="s">
        <v>23</v>
      </c>
      <c r="C81" s="139">
        <v>10150</v>
      </c>
    </row>
    <row r="82" spans="1:3" ht="14.25">
      <c r="A82" s="255" t="s">
        <v>153</v>
      </c>
      <c r="B82" s="272" t="s">
        <v>158</v>
      </c>
      <c r="C82" s="136"/>
    </row>
    <row r="83" spans="1:3" ht="14.25">
      <c r="A83" s="256" t="s">
        <v>148</v>
      </c>
      <c r="B83" s="273" t="s">
        <v>23</v>
      </c>
      <c r="C83" s="136">
        <v>3500</v>
      </c>
    </row>
    <row r="84" spans="1:3" ht="14.25" customHeight="1">
      <c r="A84" s="255" t="s">
        <v>153</v>
      </c>
      <c r="B84" s="272" t="s">
        <v>159</v>
      </c>
      <c r="C84" s="136"/>
    </row>
    <row r="85" spans="1:3" ht="14.25">
      <c r="A85" s="251" t="s">
        <v>148</v>
      </c>
      <c r="B85" s="268" t="s">
        <v>23</v>
      </c>
      <c r="C85" s="96">
        <v>8067</v>
      </c>
    </row>
    <row r="86" spans="1:3" ht="15" thickBot="1">
      <c r="A86" s="259"/>
      <c r="B86" s="276"/>
      <c r="C86" s="95"/>
    </row>
    <row r="87" spans="1:3" ht="15" thickBot="1">
      <c r="A87" s="317" t="s">
        <v>160</v>
      </c>
      <c r="B87" s="338" t="s">
        <v>161</v>
      </c>
      <c r="C87" s="105">
        <f>C88+C93+C96+C98+C103+C106+C109+C111+C115+C120+C123+C126+C129+C132+C135+C138+C141+C143+C147+C152+C155</f>
        <v>1882755</v>
      </c>
    </row>
    <row r="88" spans="1:3" ht="15" thickBot="1">
      <c r="A88" s="249" t="s">
        <v>162</v>
      </c>
      <c r="B88" s="265" t="s">
        <v>292</v>
      </c>
      <c r="C88" s="92">
        <f>C89+C90</f>
        <v>563090</v>
      </c>
    </row>
    <row r="89" spans="1:3" ht="14.25">
      <c r="A89" s="250" t="s">
        <v>163</v>
      </c>
      <c r="B89" s="266" t="s">
        <v>22</v>
      </c>
      <c r="C89" s="111">
        <v>310417</v>
      </c>
    </row>
    <row r="90" spans="1:3" ht="14.25">
      <c r="A90" s="251" t="s">
        <v>148</v>
      </c>
      <c r="B90" s="268" t="s">
        <v>23</v>
      </c>
      <c r="C90" s="100">
        <v>252673</v>
      </c>
    </row>
    <row r="91" spans="1:3" ht="14.25">
      <c r="A91" s="251"/>
      <c r="B91" s="268" t="s">
        <v>164</v>
      </c>
      <c r="C91" s="96"/>
    </row>
    <row r="92" spans="1:3" ht="14.25">
      <c r="A92" s="254" t="s">
        <v>162</v>
      </c>
      <c r="B92" s="270" t="s">
        <v>165</v>
      </c>
      <c r="C92" s="112"/>
    </row>
    <row r="93" spans="1:3" ht="14.25">
      <c r="A93" s="251" t="s">
        <v>108</v>
      </c>
      <c r="B93" s="278" t="s">
        <v>86</v>
      </c>
      <c r="C93" s="20">
        <v>178850</v>
      </c>
    </row>
    <row r="94" spans="1:3" ht="14.25">
      <c r="A94" s="251"/>
      <c r="B94" s="278"/>
      <c r="C94" s="20"/>
    </row>
    <row r="95" spans="1:3" ht="14.25">
      <c r="A95" s="321" t="s">
        <v>162</v>
      </c>
      <c r="B95" s="342" t="s">
        <v>166</v>
      </c>
      <c r="C95" s="100"/>
    </row>
    <row r="96" spans="1:3" ht="14.25">
      <c r="A96" s="293" t="s">
        <v>108</v>
      </c>
      <c r="B96" s="344" t="s">
        <v>86</v>
      </c>
      <c r="C96" s="100">
        <v>4000</v>
      </c>
    </row>
    <row r="97" spans="1:3" ht="15" thickBot="1">
      <c r="A97" s="259"/>
      <c r="B97" s="276"/>
      <c r="C97" s="95"/>
    </row>
    <row r="98" spans="1:3" ht="15" thickBot="1">
      <c r="A98" s="249" t="s">
        <v>167</v>
      </c>
      <c r="B98" s="345" t="s">
        <v>168</v>
      </c>
      <c r="C98" s="113">
        <f>C99+C100</f>
        <v>94430</v>
      </c>
    </row>
    <row r="99" spans="1:3" ht="14.25">
      <c r="A99" s="250" t="s">
        <v>108</v>
      </c>
      <c r="B99" s="341" t="s">
        <v>86</v>
      </c>
      <c r="C99" s="19">
        <v>71582</v>
      </c>
    </row>
    <row r="100" spans="1:3" ht="14.25">
      <c r="A100" s="251" t="s">
        <v>148</v>
      </c>
      <c r="B100" s="268" t="s">
        <v>23</v>
      </c>
      <c r="C100" s="20">
        <v>22848</v>
      </c>
    </row>
    <row r="101" spans="1:3" ht="14.25">
      <c r="A101" s="251"/>
      <c r="B101" s="268"/>
      <c r="C101" s="96"/>
    </row>
    <row r="102" spans="1:3" ht="14.25">
      <c r="A102" s="254" t="s">
        <v>167</v>
      </c>
      <c r="B102" s="279" t="s">
        <v>169</v>
      </c>
      <c r="C102" s="112"/>
    </row>
    <row r="103" spans="1:3" ht="14.25">
      <c r="A103" s="251" t="s">
        <v>108</v>
      </c>
      <c r="B103" s="278" t="s">
        <v>86</v>
      </c>
      <c r="C103" s="94">
        <v>3754</v>
      </c>
    </row>
    <row r="104" spans="1:3" ht="14.25">
      <c r="A104" s="251"/>
      <c r="B104" s="268"/>
      <c r="C104" s="96"/>
    </row>
    <row r="105" spans="1:3" ht="14.25">
      <c r="A105" s="254" t="s">
        <v>167</v>
      </c>
      <c r="B105" s="270" t="s">
        <v>170</v>
      </c>
      <c r="C105" s="97"/>
    </row>
    <row r="106" spans="1:3" ht="14.25">
      <c r="A106" s="251" t="s">
        <v>108</v>
      </c>
      <c r="B106" s="278" t="s">
        <v>86</v>
      </c>
      <c r="C106" s="96">
        <v>1300</v>
      </c>
    </row>
    <row r="107" spans="1:3" ht="14.25">
      <c r="A107" s="251"/>
      <c r="B107" s="278"/>
      <c r="C107" s="96"/>
    </row>
    <row r="108" spans="1:3" ht="14.25">
      <c r="A108" s="321" t="s">
        <v>167</v>
      </c>
      <c r="B108" s="342" t="s">
        <v>171</v>
      </c>
      <c r="C108" s="100"/>
    </row>
    <row r="109" spans="1:3" ht="14.25">
      <c r="A109" s="293" t="s">
        <v>108</v>
      </c>
      <c r="B109" s="344" t="s">
        <v>86</v>
      </c>
      <c r="C109" s="100">
        <v>20000</v>
      </c>
    </row>
    <row r="110" spans="1:3" ht="15" thickBot="1">
      <c r="A110" s="259"/>
      <c r="B110" s="276"/>
      <c r="C110" s="95"/>
    </row>
    <row r="111" spans="1:3" ht="15" thickBot="1">
      <c r="A111" s="249" t="s">
        <v>172</v>
      </c>
      <c r="B111" s="265" t="s">
        <v>173</v>
      </c>
      <c r="C111" s="92">
        <f>SUM(C112:C113)</f>
        <v>310562</v>
      </c>
    </row>
    <row r="112" spans="1:3" ht="14.25">
      <c r="A112" s="250" t="s">
        <v>163</v>
      </c>
      <c r="B112" s="266" t="s">
        <v>22</v>
      </c>
      <c r="C112" s="103">
        <v>214488</v>
      </c>
    </row>
    <row r="113" spans="1:3" ht="14.25">
      <c r="A113" s="251" t="s">
        <v>148</v>
      </c>
      <c r="B113" s="268" t="s">
        <v>23</v>
      </c>
      <c r="C113" s="96">
        <v>96074</v>
      </c>
    </row>
    <row r="114" spans="1:3" ht="15" thickBot="1">
      <c r="A114" s="259"/>
      <c r="B114" s="276"/>
      <c r="C114" s="95"/>
    </row>
    <row r="115" spans="1:3" ht="15" thickBot="1">
      <c r="A115" s="249" t="s">
        <v>174</v>
      </c>
      <c r="B115" s="265" t="s">
        <v>175</v>
      </c>
      <c r="C115" s="113">
        <f>SUM(C116:C117)</f>
        <v>437942</v>
      </c>
    </row>
    <row r="116" spans="1:3" ht="14.25">
      <c r="A116" s="250" t="s">
        <v>163</v>
      </c>
      <c r="B116" s="266" t="s">
        <v>22</v>
      </c>
      <c r="C116" s="103">
        <v>323971</v>
      </c>
    </row>
    <row r="117" spans="1:3" ht="14.25">
      <c r="A117" s="251" t="s">
        <v>148</v>
      </c>
      <c r="B117" s="268" t="s">
        <v>23</v>
      </c>
      <c r="C117" s="96">
        <v>113971</v>
      </c>
    </row>
    <row r="118" spans="1:3" ht="14.25">
      <c r="A118" s="251"/>
      <c r="B118" s="268"/>
      <c r="C118" s="96"/>
    </row>
    <row r="119" spans="1:3" ht="14.25">
      <c r="A119" s="254" t="s">
        <v>174</v>
      </c>
      <c r="B119" s="269" t="s">
        <v>176</v>
      </c>
      <c r="C119" s="97"/>
    </row>
    <row r="120" spans="1:3" ht="14.25">
      <c r="A120" s="251" t="s">
        <v>148</v>
      </c>
      <c r="B120" s="268" t="s">
        <v>23</v>
      </c>
      <c r="C120" s="20">
        <v>36000</v>
      </c>
    </row>
    <row r="121" spans="1:3" ht="14.25">
      <c r="A121" s="254"/>
      <c r="B121" s="270"/>
      <c r="C121" s="96"/>
    </row>
    <row r="122" spans="1:3" ht="14.25">
      <c r="A122" s="254" t="s">
        <v>174</v>
      </c>
      <c r="B122" s="270" t="s">
        <v>294</v>
      </c>
      <c r="C122" s="97"/>
    </row>
    <row r="123" spans="1:3" ht="14.25">
      <c r="A123" s="251" t="s">
        <v>108</v>
      </c>
      <c r="B123" s="278" t="s">
        <v>86</v>
      </c>
      <c r="C123" s="20">
        <v>21007</v>
      </c>
    </row>
    <row r="124" spans="1:3" ht="14.25">
      <c r="A124" s="322"/>
      <c r="B124" s="346"/>
      <c r="C124" s="96"/>
    </row>
    <row r="125" spans="1:3" ht="27.75">
      <c r="A125" s="254" t="s">
        <v>174</v>
      </c>
      <c r="B125" s="339" t="s">
        <v>177</v>
      </c>
      <c r="C125" s="140"/>
    </row>
    <row r="126" spans="1:3" ht="14.25">
      <c r="A126" s="251" t="s">
        <v>108</v>
      </c>
      <c r="B126" s="278" t="s">
        <v>86</v>
      </c>
      <c r="C126" s="94">
        <v>4000</v>
      </c>
    </row>
    <row r="127" spans="1:3" ht="14.25">
      <c r="A127" s="251"/>
      <c r="B127" s="268"/>
      <c r="C127" s="96"/>
    </row>
    <row r="128" spans="1:3" ht="14.25">
      <c r="A128" s="254" t="s">
        <v>174</v>
      </c>
      <c r="B128" s="279" t="s">
        <v>178</v>
      </c>
      <c r="C128" s="114"/>
    </row>
    <row r="129" spans="1:3" ht="14.25">
      <c r="A129" s="251" t="s">
        <v>108</v>
      </c>
      <c r="B129" s="278" t="s">
        <v>86</v>
      </c>
      <c r="C129" s="94">
        <v>996</v>
      </c>
    </row>
    <row r="130" spans="1:3" ht="14.25">
      <c r="A130" s="251"/>
      <c r="B130" s="268"/>
      <c r="C130" s="96"/>
    </row>
    <row r="131" spans="1:3" ht="14.25">
      <c r="A131" s="254" t="s">
        <v>174</v>
      </c>
      <c r="B131" s="270" t="s">
        <v>179</v>
      </c>
      <c r="C131" s="114"/>
    </row>
    <row r="132" spans="1:3" ht="14.25">
      <c r="A132" s="251" t="s">
        <v>108</v>
      </c>
      <c r="B132" s="278" t="s">
        <v>86</v>
      </c>
      <c r="C132" s="94">
        <v>1289</v>
      </c>
    </row>
    <row r="133" spans="1:3" ht="14.25">
      <c r="A133" s="251"/>
      <c r="B133" s="268"/>
      <c r="C133" s="96"/>
    </row>
    <row r="134" spans="1:3" ht="14.25">
      <c r="A134" s="254" t="s">
        <v>174</v>
      </c>
      <c r="B134" s="279" t="s">
        <v>180</v>
      </c>
      <c r="C134" s="114"/>
    </row>
    <row r="135" spans="1:3" ht="14.25">
      <c r="A135" s="251" t="s">
        <v>108</v>
      </c>
      <c r="B135" s="278" t="s">
        <v>86</v>
      </c>
      <c r="C135" s="7">
        <v>1860</v>
      </c>
    </row>
    <row r="136" spans="1:3" ht="14.25">
      <c r="A136" s="251"/>
      <c r="B136" s="268"/>
      <c r="C136" s="96"/>
    </row>
    <row r="137" spans="1:3" ht="14.25">
      <c r="A137" s="254" t="s">
        <v>174</v>
      </c>
      <c r="B137" s="279" t="s">
        <v>181</v>
      </c>
      <c r="C137" s="114"/>
    </row>
    <row r="138" spans="1:3" ht="14.25">
      <c r="A138" s="251" t="s">
        <v>108</v>
      </c>
      <c r="B138" s="278" t="s">
        <v>86</v>
      </c>
      <c r="C138" s="94">
        <v>488</v>
      </c>
    </row>
    <row r="139" spans="1:3" ht="14.25">
      <c r="A139" s="251"/>
      <c r="B139" s="268"/>
      <c r="C139" s="96"/>
    </row>
    <row r="140" spans="1:3" ht="14.25">
      <c r="A140" s="254" t="s">
        <v>174</v>
      </c>
      <c r="B140" s="279" t="s">
        <v>182</v>
      </c>
      <c r="C140" s="114"/>
    </row>
    <row r="141" spans="1:3" ht="14.25">
      <c r="A141" s="251" t="s">
        <v>108</v>
      </c>
      <c r="B141" s="278" t="s">
        <v>86</v>
      </c>
      <c r="C141" s="94">
        <v>702</v>
      </c>
    </row>
    <row r="142" spans="1:3" ht="15" thickBot="1">
      <c r="A142" s="259"/>
      <c r="B142" s="347"/>
      <c r="C142" s="115"/>
    </row>
    <row r="143" spans="1:3" ht="15" thickBot="1">
      <c r="A143" s="323" t="s">
        <v>183</v>
      </c>
      <c r="B143" s="265" t="s">
        <v>184</v>
      </c>
      <c r="C143" s="92">
        <f>SUM(C144:C145)</f>
        <v>97960</v>
      </c>
    </row>
    <row r="144" spans="1:3" ht="14.25">
      <c r="A144" s="250" t="s">
        <v>163</v>
      </c>
      <c r="B144" s="266" t="s">
        <v>22</v>
      </c>
      <c r="C144" s="19">
        <v>65892</v>
      </c>
    </row>
    <row r="145" spans="1:3" ht="14.25">
      <c r="A145" s="251" t="s">
        <v>148</v>
      </c>
      <c r="B145" s="268" t="s">
        <v>23</v>
      </c>
      <c r="C145" s="96">
        <v>32068</v>
      </c>
    </row>
    <row r="146" spans="1:3" ht="15" thickBot="1">
      <c r="A146" s="259"/>
      <c r="B146" s="276"/>
      <c r="C146" s="95"/>
    </row>
    <row r="147" spans="1:3" ht="15" thickBot="1">
      <c r="A147" s="249" t="s">
        <v>185</v>
      </c>
      <c r="B147" s="265" t="s">
        <v>186</v>
      </c>
      <c r="C147" s="113">
        <f>SUM(C148:C149)</f>
        <v>101525</v>
      </c>
    </row>
    <row r="148" spans="1:3" ht="14.25">
      <c r="A148" s="250" t="s">
        <v>163</v>
      </c>
      <c r="B148" s="266" t="s">
        <v>22</v>
      </c>
      <c r="C148" s="103">
        <v>60361</v>
      </c>
    </row>
    <row r="149" spans="1:3" ht="14.25">
      <c r="A149" s="251" t="s">
        <v>148</v>
      </c>
      <c r="B149" s="268" t="s">
        <v>23</v>
      </c>
      <c r="C149" s="96">
        <v>41164</v>
      </c>
    </row>
    <row r="150" spans="1:3" ht="14.25">
      <c r="A150" s="251"/>
      <c r="B150" s="268"/>
      <c r="C150" s="96"/>
    </row>
    <row r="151" spans="1:3" ht="14.25">
      <c r="A151" s="254" t="s">
        <v>185</v>
      </c>
      <c r="B151" s="270" t="s">
        <v>187</v>
      </c>
      <c r="C151" s="97"/>
    </row>
    <row r="152" spans="1:3" ht="14.25">
      <c r="A152" s="251" t="s">
        <v>148</v>
      </c>
      <c r="B152" s="268" t="s">
        <v>23</v>
      </c>
      <c r="C152" s="96">
        <v>500</v>
      </c>
    </row>
    <row r="153" spans="1:3" ht="14.25">
      <c r="A153" s="251"/>
      <c r="B153" s="268"/>
      <c r="C153" s="96"/>
    </row>
    <row r="154" spans="1:3" ht="14.25">
      <c r="A154" s="255" t="s">
        <v>188</v>
      </c>
      <c r="B154" s="339" t="s">
        <v>189</v>
      </c>
      <c r="C154" s="141"/>
    </row>
    <row r="155" spans="1:3" ht="14.25">
      <c r="A155" s="251" t="s">
        <v>108</v>
      </c>
      <c r="B155" s="278" t="s">
        <v>86</v>
      </c>
      <c r="C155" s="96">
        <v>2500</v>
      </c>
    </row>
    <row r="156" spans="1:3" ht="15" thickBot="1">
      <c r="A156" s="259"/>
      <c r="B156" s="276"/>
      <c r="C156" s="115"/>
    </row>
    <row r="157" spans="1:3" ht="15" thickBot="1">
      <c r="A157" s="317" t="s">
        <v>190</v>
      </c>
      <c r="B157" s="338" t="s">
        <v>191</v>
      </c>
      <c r="C157" s="105">
        <f>C158+C166+C174+C182+C191+C193+C201+C209+C217+C225+C229+C234+C236+C241+C244+C246+C250+C254</f>
        <v>9077779</v>
      </c>
    </row>
    <row r="158" spans="1:3" ht="15" thickBot="1">
      <c r="A158" s="249" t="s">
        <v>192</v>
      </c>
      <c r="B158" s="265" t="s">
        <v>193</v>
      </c>
      <c r="C158" s="113">
        <f>C159+C162</f>
        <v>382420</v>
      </c>
    </row>
    <row r="159" spans="1:3" ht="14.25">
      <c r="A159" s="250" t="s">
        <v>163</v>
      </c>
      <c r="B159" s="266" t="s">
        <v>22</v>
      </c>
      <c r="C159" s="116">
        <f>C160+C161</f>
        <v>334301</v>
      </c>
    </row>
    <row r="160" spans="1:3" ht="14.25">
      <c r="A160" s="251"/>
      <c r="B160" s="268" t="s">
        <v>194</v>
      </c>
      <c r="C160" s="96">
        <v>307420</v>
      </c>
    </row>
    <row r="161" spans="1:3" ht="14.25">
      <c r="A161" s="251"/>
      <c r="B161" s="268" t="s">
        <v>195</v>
      </c>
      <c r="C161" s="20">
        <v>26881</v>
      </c>
    </row>
    <row r="162" spans="1:3" ht="14.25">
      <c r="A162" s="251" t="s">
        <v>148</v>
      </c>
      <c r="B162" s="268" t="s">
        <v>196</v>
      </c>
      <c r="C162" s="117">
        <f>C163+C164</f>
        <v>48119</v>
      </c>
    </row>
    <row r="163" spans="1:3" ht="14.25">
      <c r="A163" s="324"/>
      <c r="B163" s="268" t="s">
        <v>194</v>
      </c>
      <c r="C163" s="100">
        <v>48119</v>
      </c>
    </row>
    <row r="164" spans="1:3" ht="14.25">
      <c r="A164" s="324"/>
      <c r="B164" s="268" t="s">
        <v>195</v>
      </c>
      <c r="C164" s="96">
        <v>0</v>
      </c>
    </row>
    <row r="165" spans="1:3" ht="15" thickBot="1">
      <c r="A165" s="259"/>
      <c r="B165" s="276"/>
      <c r="C165" s="95"/>
    </row>
    <row r="166" spans="1:3" ht="15" thickBot="1">
      <c r="A166" s="249" t="s">
        <v>192</v>
      </c>
      <c r="B166" s="265" t="s">
        <v>197</v>
      </c>
      <c r="C166" s="113">
        <f>C167+C170</f>
        <v>905278</v>
      </c>
    </row>
    <row r="167" spans="1:3" ht="14.25">
      <c r="A167" s="250" t="s">
        <v>163</v>
      </c>
      <c r="B167" s="266" t="s">
        <v>22</v>
      </c>
      <c r="C167" s="116">
        <f>C168+C169</f>
        <v>799210</v>
      </c>
    </row>
    <row r="168" spans="1:3" ht="14.25">
      <c r="A168" s="251"/>
      <c r="B168" s="268" t="s">
        <v>194</v>
      </c>
      <c r="C168" s="96">
        <v>733468</v>
      </c>
    </row>
    <row r="169" spans="1:3" ht="14.25">
      <c r="A169" s="251"/>
      <c r="B169" s="268" t="s">
        <v>195</v>
      </c>
      <c r="C169" s="20">
        <v>65742</v>
      </c>
    </row>
    <row r="170" spans="1:3" ht="14.25">
      <c r="A170" s="251" t="s">
        <v>148</v>
      </c>
      <c r="B170" s="268" t="s">
        <v>196</v>
      </c>
      <c r="C170" s="117">
        <f>C171+C172</f>
        <v>106068</v>
      </c>
    </row>
    <row r="171" spans="1:3" ht="14.25">
      <c r="A171" s="324"/>
      <c r="B171" s="268" t="s">
        <v>194</v>
      </c>
      <c r="C171" s="96">
        <v>106068</v>
      </c>
    </row>
    <row r="172" spans="1:3" ht="14.25">
      <c r="A172" s="324"/>
      <c r="B172" s="268" t="s">
        <v>195</v>
      </c>
      <c r="C172" s="96">
        <v>0</v>
      </c>
    </row>
    <row r="173" spans="1:3" ht="15" thickBot="1">
      <c r="A173" s="259"/>
      <c r="B173" s="276"/>
      <c r="C173" s="95"/>
    </row>
    <row r="174" spans="1:3" ht="15" thickBot="1">
      <c r="A174" s="249" t="s">
        <v>192</v>
      </c>
      <c r="B174" s="265" t="s">
        <v>198</v>
      </c>
      <c r="C174" s="113">
        <f>C175+C178</f>
        <v>1006140</v>
      </c>
    </row>
    <row r="175" spans="1:3" ht="14.25">
      <c r="A175" s="250" t="s">
        <v>163</v>
      </c>
      <c r="B175" s="266" t="s">
        <v>22</v>
      </c>
      <c r="C175" s="116">
        <f>C176+C177</f>
        <v>879453</v>
      </c>
    </row>
    <row r="176" spans="1:3" ht="14.25">
      <c r="A176" s="251"/>
      <c r="B176" s="268" t="s">
        <v>194</v>
      </c>
      <c r="C176" s="96">
        <v>804585</v>
      </c>
    </row>
    <row r="177" spans="1:3" ht="14.25">
      <c r="A177" s="251"/>
      <c r="B177" s="268" t="s">
        <v>195</v>
      </c>
      <c r="C177" s="20">
        <v>74868</v>
      </c>
    </row>
    <row r="178" spans="1:3" ht="14.25">
      <c r="A178" s="251" t="s">
        <v>148</v>
      </c>
      <c r="B178" s="268" t="s">
        <v>196</v>
      </c>
      <c r="C178" s="117">
        <f>C179+C180</f>
        <v>126687</v>
      </c>
    </row>
    <row r="179" spans="1:3" ht="14.25">
      <c r="A179" s="324"/>
      <c r="B179" s="268" t="s">
        <v>194</v>
      </c>
      <c r="C179" s="96">
        <v>126687</v>
      </c>
    </row>
    <row r="180" spans="1:3" ht="14.25">
      <c r="A180" s="324"/>
      <c r="B180" s="268" t="s">
        <v>195</v>
      </c>
      <c r="C180" s="96">
        <v>0</v>
      </c>
    </row>
    <row r="181" spans="1:3" ht="15" thickBot="1">
      <c r="A181" s="259"/>
      <c r="B181" s="276"/>
      <c r="C181" s="95"/>
    </row>
    <row r="182" spans="1:3" ht="15" thickBot="1">
      <c r="A182" s="249" t="s">
        <v>192</v>
      </c>
      <c r="B182" s="265" t="s">
        <v>199</v>
      </c>
      <c r="C182" s="113">
        <f>C183+C186</f>
        <v>831597</v>
      </c>
    </row>
    <row r="183" spans="1:3" ht="14.25">
      <c r="A183" s="250" t="s">
        <v>163</v>
      </c>
      <c r="B183" s="266" t="s">
        <v>22</v>
      </c>
      <c r="C183" s="116">
        <f>C184+C185</f>
        <v>729304</v>
      </c>
    </row>
    <row r="184" spans="1:3" ht="14.25">
      <c r="A184" s="251"/>
      <c r="B184" s="268" t="s">
        <v>194</v>
      </c>
      <c r="C184" s="96">
        <v>667787</v>
      </c>
    </row>
    <row r="185" spans="1:3" ht="14.25">
      <c r="A185" s="251"/>
      <c r="B185" s="268" t="s">
        <v>195</v>
      </c>
      <c r="C185" s="20">
        <v>61517</v>
      </c>
    </row>
    <row r="186" spans="1:3" ht="14.25">
      <c r="A186" s="251" t="s">
        <v>148</v>
      </c>
      <c r="B186" s="268" t="s">
        <v>196</v>
      </c>
      <c r="C186" s="117">
        <f>C187+C188</f>
        <v>102293</v>
      </c>
    </row>
    <row r="187" spans="1:3" ht="14.25">
      <c r="A187" s="324"/>
      <c r="B187" s="268" t="s">
        <v>194</v>
      </c>
      <c r="C187" s="96">
        <v>102293</v>
      </c>
    </row>
    <row r="188" spans="1:3" ht="14.25">
      <c r="A188" s="324"/>
      <c r="B188" s="268" t="s">
        <v>195</v>
      </c>
      <c r="C188" s="96">
        <v>0</v>
      </c>
    </row>
    <row r="189" spans="1:3" ht="14.25">
      <c r="A189" s="251"/>
      <c r="B189" s="268"/>
      <c r="C189" s="96"/>
    </row>
    <row r="190" spans="1:3" ht="14.25">
      <c r="A190" s="254" t="s">
        <v>192</v>
      </c>
      <c r="B190" s="348" t="s">
        <v>200</v>
      </c>
      <c r="C190" s="97"/>
    </row>
    <row r="191" spans="1:3" ht="14.25">
      <c r="A191" s="251" t="s">
        <v>148</v>
      </c>
      <c r="B191" s="268" t="s">
        <v>196</v>
      </c>
      <c r="C191" s="118">
        <v>51284</v>
      </c>
    </row>
    <row r="192" spans="1:3" ht="15" thickBot="1">
      <c r="A192" s="325"/>
      <c r="B192" s="6"/>
      <c r="C192" s="21"/>
    </row>
    <row r="193" spans="1:3" ht="15" thickBot="1">
      <c r="A193" s="249" t="s">
        <v>201</v>
      </c>
      <c r="B193" s="265" t="s">
        <v>202</v>
      </c>
      <c r="C193" s="113">
        <f>C194+C197</f>
        <v>578985</v>
      </c>
    </row>
    <row r="194" spans="1:3" ht="14.25">
      <c r="A194" s="250" t="s">
        <v>163</v>
      </c>
      <c r="B194" s="266" t="s">
        <v>203</v>
      </c>
      <c r="C194" s="116">
        <f>C195+C196</f>
        <v>512628</v>
      </c>
    </row>
    <row r="195" spans="1:3" ht="14.25">
      <c r="A195" s="251"/>
      <c r="B195" s="268" t="s">
        <v>194</v>
      </c>
      <c r="C195" s="7">
        <v>99644</v>
      </c>
    </row>
    <row r="196" spans="1:3" ht="14.25">
      <c r="A196" s="251"/>
      <c r="B196" s="268" t="s">
        <v>195</v>
      </c>
      <c r="C196" s="7">
        <v>412984</v>
      </c>
    </row>
    <row r="197" spans="1:3" ht="14.25">
      <c r="A197" s="251" t="s">
        <v>148</v>
      </c>
      <c r="B197" s="268" t="s">
        <v>196</v>
      </c>
      <c r="C197" s="117">
        <f>C198+C199</f>
        <v>66357</v>
      </c>
    </row>
    <row r="198" spans="1:3" ht="14.25">
      <c r="A198" s="324"/>
      <c r="B198" s="268" t="s">
        <v>194</v>
      </c>
      <c r="C198" s="96">
        <v>54740</v>
      </c>
    </row>
    <row r="199" spans="1:3" ht="14.25">
      <c r="A199" s="324"/>
      <c r="B199" s="268" t="s">
        <v>195</v>
      </c>
      <c r="C199" s="7">
        <v>11617</v>
      </c>
    </row>
    <row r="200" spans="1:3" ht="15" thickBot="1">
      <c r="A200" s="259"/>
      <c r="B200" s="349"/>
      <c r="C200" s="95"/>
    </row>
    <row r="201" spans="1:3" ht="15" thickBot="1">
      <c r="A201" s="249" t="s">
        <v>201</v>
      </c>
      <c r="B201" s="265" t="s">
        <v>204</v>
      </c>
      <c r="C201" s="113">
        <f>C202+C205</f>
        <v>1508638</v>
      </c>
    </row>
    <row r="202" spans="1:3" ht="14.25">
      <c r="A202" s="250" t="s">
        <v>163</v>
      </c>
      <c r="B202" s="266" t="s">
        <v>203</v>
      </c>
      <c r="C202" s="116">
        <f>C203+C204</f>
        <v>1358024</v>
      </c>
    </row>
    <row r="203" spans="1:3" ht="14.25">
      <c r="A203" s="251"/>
      <c r="B203" s="268" t="s">
        <v>194</v>
      </c>
      <c r="C203" s="96">
        <v>344459</v>
      </c>
    </row>
    <row r="204" spans="1:3" ht="14.25">
      <c r="A204" s="251"/>
      <c r="B204" s="268" t="s">
        <v>195</v>
      </c>
      <c r="C204" s="94">
        <v>1013565</v>
      </c>
    </row>
    <row r="205" spans="1:3" ht="14.25">
      <c r="A205" s="251" t="s">
        <v>148</v>
      </c>
      <c r="B205" s="268" t="s">
        <v>196</v>
      </c>
      <c r="C205" s="117">
        <f>C206+C207</f>
        <v>150614</v>
      </c>
    </row>
    <row r="206" spans="1:3" ht="14.25">
      <c r="A206" s="324"/>
      <c r="B206" s="268" t="s">
        <v>194</v>
      </c>
      <c r="C206" s="96">
        <v>124256</v>
      </c>
    </row>
    <row r="207" spans="1:3" ht="14.25">
      <c r="A207" s="324"/>
      <c r="B207" s="268" t="s">
        <v>195</v>
      </c>
      <c r="C207" s="7">
        <v>26358</v>
      </c>
    </row>
    <row r="208" spans="1:3" ht="15" thickBot="1">
      <c r="A208" s="259"/>
      <c r="B208" s="276"/>
      <c r="C208" s="95"/>
    </row>
    <row r="209" spans="1:3" ht="15" thickBot="1">
      <c r="A209" s="249" t="s">
        <v>201</v>
      </c>
      <c r="B209" s="265" t="s">
        <v>205</v>
      </c>
      <c r="C209" s="113">
        <f>C210+C213</f>
        <v>1460457</v>
      </c>
    </row>
    <row r="210" spans="1:3" ht="14.25">
      <c r="A210" s="250" t="s">
        <v>163</v>
      </c>
      <c r="B210" s="266" t="s">
        <v>203</v>
      </c>
      <c r="C210" s="116">
        <f>C211+C212</f>
        <v>1334832</v>
      </c>
    </row>
    <row r="211" spans="1:3" ht="14.25">
      <c r="A211" s="251"/>
      <c r="B211" s="268" t="s">
        <v>194</v>
      </c>
      <c r="C211" s="96">
        <v>284240</v>
      </c>
    </row>
    <row r="212" spans="1:3" ht="14.25">
      <c r="A212" s="251"/>
      <c r="B212" s="268" t="s">
        <v>195</v>
      </c>
      <c r="C212" s="7">
        <v>1050592</v>
      </c>
    </row>
    <row r="213" spans="1:3" ht="14.25">
      <c r="A213" s="251" t="s">
        <v>148</v>
      </c>
      <c r="B213" s="268" t="s">
        <v>196</v>
      </c>
      <c r="C213" s="117">
        <f>C214+C215</f>
        <v>125625</v>
      </c>
    </row>
    <row r="214" spans="1:3" ht="14.25">
      <c r="A214" s="324"/>
      <c r="B214" s="268" t="s">
        <v>194</v>
      </c>
      <c r="C214" s="96">
        <v>97883</v>
      </c>
    </row>
    <row r="215" spans="1:3" ht="14.25">
      <c r="A215" s="324"/>
      <c r="B215" s="268" t="s">
        <v>195</v>
      </c>
      <c r="C215" s="7">
        <v>27742</v>
      </c>
    </row>
    <row r="216" spans="1:3" ht="15" thickBot="1">
      <c r="A216" s="259"/>
      <c r="B216" s="276"/>
      <c r="C216" s="95"/>
    </row>
    <row r="217" spans="1:3" ht="15" thickBot="1">
      <c r="A217" s="326" t="s">
        <v>201</v>
      </c>
      <c r="B217" s="350" t="s">
        <v>206</v>
      </c>
      <c r="C217" s="119">
        <f>C218+C221</f>
        <v>327449</v>
      </c>
    </row>
    <row r="218" spans="1:3" ht="14.25">
      <c r="A218" s="327" t="s">
        <v>163</v>
      </c>
      <c r="B218" s="351" t="s">
        <v>22</v>
      </c>
      <c r="C218" s="120">
        <f>C219+C220</f>
        <v>226775</v>
      </c>
    </row>
    <row r="219" spans="1:3" ht="14.25">
      <c r="A219" s="293"/>
      <c r="B219" s="309" t="s">
        <v>194</v>
      </c>
      <c r="C219" s="7">
        <v>173870</v>
      </c>
    </row>
    <row r="220" spans="1:3" ht="14.25">
      <c r="A220" s="293"/>
      <c r="B220" s="267" t="s">
        <v>195</v>
      </c>
      <c r="C220" s="121">
        <v>52905</v>
      </c>
    </row>
    <row r="221" spans="1:3" ht="14.25">
      <c r="A221" s="293" t="s">
        <v>148</v>
      </c>
      <c r="B221" s="309" t="s">
        <v>23</v>
      </c>
      <c r="C221" s="122">
        <f>C222+C223</f>
        <v>100674</v>
      </c>
    </row>
    <row r="222" spans="1:3" ht="14.25">
      <c r="A222" s="293"/>
      <c r="B222" s="309" t="s">
        <v>194</v>
      </c>
      <c r="C222" s="123">
        <v>81461</v>
      </c>
    </row>
    <row r="223" spans="1:3" ht="14.25">
      <c r="A223" s="251"/>
      <c r="B223" s="267" t="s">
        <v>195</v>
      </c>
      <c r="C223" s="121">
        <v>19213</v>
      </c>
    </row>
    <row r="224" spans="1:3" ht="15" thickBot="1">
      <c r="A224" s="259"/>
      <c r="B224" s="307"/>
      <c r="C224" s="124"/>
    </row>
    <row r="225" spans="1:3" ht="15" thickBot="1">
      <c r="A225" s="328" t="s">
        <v>207</v>
      </c>
      <c r="B225" s="147" t="s">
        <v>206</v>
      </c>
      <c r="C225" s="125">
        <f>C226</f>
        <v>587486</v>
      </c>
    </row>
    <row r="226" spans="1:3" ht="14.25">
      <c r="A226" s="329" t="s">
        <v>163</v>
      </c>
      <c r="B226" s="352" t="s">
        <v>22</v>
      </c>
      <c r="C226" s="126">
        <f>C227</f>
        <v>587486</v>
      </c>
    </row>
    <row r="227" spans="1:3" ht="14.25">
      <c r="A227" s="253"/>
      <c r="B227" s="267" t="s">
        <v>195</v>
      </c>
      <c r="C227" s="121">
        <v>587486</v>
      </c>
    </row>
    <row r="228" spans="1:3" ht="15" thickBot="1">
      <c r="A228" s="259"/>
      <c r="B228" s="307"/>
      <c r="C228" s="95"/>
    </row>
    <row r="229" spans="1:3" ht="15" thickBot="1">
      <c r="A229" s="330" t="s">
        <v>201</v>
      </c>
      <c r="B229" s="353" t="s">
        <v>208</v>
      </c>
      <c r="C229" s="107">
        <f>SUM(C230:C231)</f>
        <v>32388</v>
      </c>
    </row>
    <row r="230" spans="1:3" ht="14.25">
      <c r="A230" s="331" t="s">
        <v>108</v>
      </c>
      <c r="B230" s="341" t="s">
        <v>86</v>
      </c>
      <c r="C230" s="127">
        <v>8200</v>
      </c>
    </row>
    <row r="231" spans="1:3" ht="14.25">
      <c r="A231" s="251" t="s">
        <v>148</v>
      </c>
      <c r="B231" s="268" t="s">
        <v>23</v>
      </c>
      <c r="C231" s="7">
        <v>24188</v>
      </c>
    </row>
    <row r="232" spans="1:3" ht="14.25">
      <c r="A232" s="332"/>
      <c r="B232" s="354"/>
      <c r="C232" s="96"/>
    </row>
    <row r="233" spans="1:3" ht="14.25">
      <c r="A233" s="254" t="s">
        <v>201</v>
      </c>
      <c r="B233" s="348" t="s">
        <v>209</v>
      </c>
      <c r="C233" s="97"/>
    </row>
    <row r="234" spans="1:3" ht="14.25">
      <c r="A234" s="251" t="s">
        <v>148</v>
      </c>
      <c r="B234" s="268" t="s">
        <v>23</v>
      </c>
      <c r="C234" s="101">
        <v>51162</v>
      </c>
    </row>
    <row r="235" spans="1:3" ht="15" thickBot="1">
      <c r="A235" s="259"/>
      <c r="B235" s="276"/>
      <c r="C235" s="115"/>
    </row>
    <row r="236" spans="1:3" ht="15" thickBot="1">
      <c r="A236" s="323" t="s">
        <v>201</v>
      </c>
      <c r="B236" s="265" t="s">
        <v>210</v>
      </c>
      <c r="C236" s="107">
        <f>SUM(C237,C238)</f>
        <v>14319</v>
      </c>
    </row>
    <row r="237" spans="1:3" ht="14.25">
      <c r="A237" s="327" t="s">
        <v>163</v>
      </c>
      <c r="B237" s="266" t="s">
        <v>22</v>
      </c>
      <c r="C237" s="19">
        <v>8000</v>
      </c>
    </row>
    <row r="238" spans="1:3" ht="14.25">
      <c r="A238" s="251" t="s">
        <v>148</v>
      </c>
      <c r="B238" s="268" t="s">
        <v>23</v>
      </c>
      <c r="C238" s="20">
        <v>6319</v>
      </c>
    </row>
    <row r="239" spans="1:3" ht="14.25">
      <c r="A239" s="251"/>
      <c r="B239" s="268"/>
      <c r="C239" s="20"/>
    </row>
    <row r="240" spans="1:3" ht="14.25">
      <c r="A240" s="333" t="s">
        <v>201</v>
      </c>
      <c r="B240" s="269" t="s">
        <v>72</v>
      </c>
      <c r="C240" s="20"/>
    </row>
    <row r="241" spans="1:3" ht="14.25">
      <c r="A241" s="334" t="s">
        <v>148</v>
      </c>
      <c r="B241" s="261" t="s">
        <v>23</v>
      </c>
      <c r="C241" s="20">
        <v>6576</v>
      </c>
    </row>
    <row r="242" spans="1:3" ht="14.25">
      <c r="A242" s="334"/>
      <c r="B242" s="261"/>
      <c r="C242" s="20"/>
    </row>
    <row r="243" spans="1:3" ht="14.25">
      <c r="A243" s="335" t="s">
        <v>211</v>
      </c>
      <c r="B243" s="355" t="s">
        <v>75</v>
      </c>
      <c r="C243" s="20"/>
    </row>
    <row r="244" spans="1:3" ht="14.25">
      <c r="A244" s="334" t="s">
        <v>108</v>
      </c>
      <c r="B244" s="356" t="s">
        <v>86</v>
      </c>
      <c r="C244" s="20">
        <v>62995</v>
      </c>
    </row>
    <row r="245" spans="1:3" ht="15" thickBot="1">
      <c r="A245" s="336"/>
      <c r="B245" s="357"/>
      <c r="C245" s="21"/>
    </row>
    <row r="246" spans="1:3" ht="15" thickBot="1">
      <c r="A246" s="323" t="s">
        <v>211</v>
      </c>
      <c r="B246" s="265" t="s">
        <v>212</v>
      </c>
      <c r="C246" s="92">
        <f>SUM(C247:C248)</f>
        <v>480292</v>
      </c>
    </row>
    <row r="247" spans="1:3" ht="14.25">
      <c r="A247" s="327" t="s">
        <v>163</v>
      </c>
      <c r="B247" s="266" t="s">
        <v>22</v>
      </c>
      <c r="C247" s="103">
        <v>442172</v>
      </c>
    </row>
    <row r="248" spans="1:3" ht="14.25">
      <c r="A248" s="293" t="s">
        <v>148</v>
      </c>
      <c r="B248" s="268" t="s">
        <v>23</v>
      </c>
      <c r="C248" s="96">
        <v>38120</v>
      </c>
    </row>
    <row r="249" spans="1:3" ht="15" thickBot="1">
      <c r="A249" s="337"/>
      <c r="B249" s="276"/>
      <c r="C249" s="95"/>
    </row>
    <row r="250" spans="1:3" ht="15" thickBot="1">
      <c r="A250" s="323" t="s">
        <v>211</v>
      </c>
      <c r="B250" s="265" t="s">
        <v>213</v>
      </c>
      <c r="C250" s="92">
        <f>SUM(C251:C252)</f>
        <v>378147</v>
      </c>
    </row>
    <row r="251" spans="1:3" ht="14.25">
      <c r="A251" s="250" t="s">
        <v>163</v>
      </c>
      <c r="B251" s="266" t="s">
        <v>22</v>
      </c>
      <c r="C251" s="103">
        <v>305847</v>
      </c>
    </row>
    <row r="252" spans="1:3" ht="14.25">
      <c r="A252" s="251" t="s">
        <v>148</v>
      </c>
      <c r="B252" s="268" t="s">
        <v>23</v>
      </c>
      <c r="C252" s="96">
        <v>72300</v>
      </c>
    </row>
    <row r="253" spans="1:3" ht="15" thickBot="1">
      <c r="A253" s="259"/>
      <c r="B253" s="276"/>
      <c r="C253" s="95"/>
    </row>
    <row r="254" spans="1:3" ht="15" thickBot="1">
      <c r="A254" s="249" t="s">
        <v>214</v>
      </c>
      <c r="B254" s="147" t="s">
        <v>215</v>
      </c>
      <c r="C254" s="107">
        <f>C255+C257</f>
        <v>412166</v>
      </c>
    </row>
    <row r="255" spans="1:3" ht="14.25">
      <c r="A255" s="250" t="s">
        <v>163</v>
      </c>
      <c r="B255" s="358" t="s">
        <v>22</v>
      </c>
      <c r="C255" s="116">
        <f>C256</f>
        <v>168926</v>
      </c>
    </row>
    <row r="256" spans="1:3" ht="14.25">
      <c r="A256" s="251"/>
      <c r="B256" s="267" t="s">
        <v>194</v>
      </c>
      <c r="C256" s="94">
        <v>168926</v>
      </c>
    </row>
    <row r="257" spans="1:3" ht="14.25">
      <c r="A257" s="251" t="s">
        <v>148</v>
      </c>
      <c r="B257" s="267" t="s">
        <v>23</v>
      </c>
      <c r="C257" s="117">
        <f>C258+C259</f>
        <v>243240</v>
      </c>
    </row>
    <row r="258" spans="1:3" ht="14.25">
      <c r="A258" s="251"/>
      <c r="B258" s="267" t="s">
        <v>194</v>
      </c>
      <c r="C258" s="128">
        <v>40940</v>
      </c>
    </row>
    <row r="259" spans="1:3" ht="14.25">
      <c r="A259" s="251"/>
      <c r="B259" s="267" t="s">
        <v>195</v>
      </c>
      <c r="C259" s="94">
        <v>202300</v>
      </c>
    </row>
    <row r="260" spans="1:3" ht="15" thickBot="1">
      <c r="A260" s="259"/>
      <c r="B260" s="307"/>
      <c r="C260" s="95"/>
    </row>
    <row r="261" spans="1:3" ht="15" thickBot="1">
      <c r="A261" s="317" t="s">
        <v>216</v>
      </c>
      <c r="B261" s="338" t="s">
        <v>217</v>
      </c>
      <c r="C261" s="129">
        <f>C262+C284+C292+C295+C298+C301+C304+C307+C310+C312+C317+C320+C323+C326</f>
        <v>2262601</v>
      </c>
    </row>
    <row r="262" spans="1:3" ht="15" thickBot="1">
      <c r="A262" s="249" t="s">
        <v>218</v>
      </c>
      <c r="B262" s="265" t="s">
        <v>219</v>
      </c>
      <c r="C262" s="92">
        <f>SUM(C263,C266,C269,C276)</f>
        <v>662087</v>
      </c>
    </row>
    <row r="263" spans="1:3" ht="14.25">
      <c r="A263" s="250" t="s">
        <v>163</v>
      </c>
      <c r="B263" s="266" t="s">
        <v>22</v>
      </c>
      <c r="C263" s="116">
        <f>SUM(C264,C265)</f>
        <v>364787</v>
      </c>
    </row>
    <row r="264" spans="1:3" ht="14.25">
      <c r="A264" s="251"/>
      <c r="B264" s="267" t="s">
        <v>194</v>
      </c>
      <c r="C264" s="96">
        <v>233647</v>
      </c>
    </row>
    <row r="265" spans="1:3" ht="14.25">
      <c r="A265" s="251"/>
      <c r="B265" s="267" t="s">
        <v>195</v>
      </c>
      <c r="C265" s="7">
        <v>131140</v>
      </c>
    </row>
    <row r="266" spans="1:3" ht="14.25">
      <c r="A266" s="251" t="s">
        <v>148</v>
      </c>
      <c r="B266" s="268" t="s">
        <v>23</v>
      </c>
      <c r="C266" s="117">
        <f>SUM(C267:C268)</f>
        <v>85600</v>
      </c>
    </row>
    <row r="267" spans="1:3" ht="14.25">
      <c r="A267" s="251"/>
      <c r="B267" s="267" t="s">
        <v>194</v>
      </c>
      <c r="C267" s="96">
        <v>60964</v>
      </c>
    </row>
    <row r="268" spans="1:3" ht="15" thickBot="1">
      <c r="A268" s="259"/>
      <c r="B268" s="307" t="s">
        <v>195</v>
      </c>
      <c r="C268" s="8">
        <v>24636</v>
      </c>
    </row>
    <row r="269" spans="1:3" ht="15" thickBot="1">
      <c r="A269" s="248"/>
      <c r="B269" s="260" t="s">
        <v>220</v>
      </c>
      <c r="C269" s="130">
        <f>SUM(C271,C272,C274,C275)</f>
        <v>160740</v>
      </c>
    </row>
    <row r="270" spans="1:3" ht="14.25">
      <c r="A270" s="145" t="s">
        <v>163</v>
      </c>
      <c r="B270" s="144" t="s">
        <v>22</v>
      </c>
      <c r="C270" s="9"/>
    </row>
    <row r="271" spans="1:3" ht="14.25">
      <c r="A271" s="145"/>
      <c r="B271" s="261" t="s">
        <v>194</v>
      </c>
      <c r="C271" s="8">
        <v>21206</v>
      </c>
    </row>
    <row r="272" spans="1:3" ht="14.25">
      <c r="A272" s="145"/>
      <c r="B272" s="261" t="s">
        <v>195</v>
      </c>
      <c r="C272" s="8">
        <v>117084</v>
      </c>
    </row>
    <row r="273" spans="1:3" ht="14.25">
      <c r="A273" s="143" t="s">
        <v>148</v>
      </c>
      <c r="B273" s="261" t="s">
        <v>23</v>
      </c>
      <c r="C273" s="8"/>
    </row>
    <row r="274" spans="1:3" ht="14.25">
      <c r="A274" s="143"/>
      <c r="B274" s="261" t="s">
        <v>194</v>
      </c>
      <c r="C274" s="8">
        <v>3442</v>
      </c>
    </row>
    <row r="275" spans="1:3" ht="15" thickBot="1">
      <c r="A275" s="285"/>
      <c r="B275" s="262" t="s">
        <v>195</v>
      </c>
      <c r="C275" s="8">
        <v>19008</v>
      </c>
    </row>
    <row r="276" spans="1:3" ht="15" thickBot="1">
      <c r="A276" s="131"/>
      <c r="B276" s="263" t="s">
        <v>221</v>
      </c>
      <c r="C276" s="130">
        <f>SUM(C278,C279,C281,C282)</f>
        <v>50960</v>
      </c>
    </row>
    <row r="277" spans="1:3" ht="14.25">
      <c r="A277" s="145" t="s">
        <v>163</v>
      </c>
      <c r="B277" s="144" t="s">
        <v>22</v>
      </c>
      <c r="C277" s="9"/>
    </row>
    <row r="278" spans="1:3" ht="14.25">
      <c r="A278" s="145"/>
      <c r="B278" s="261" t="s">
        <v>194</v>
      </c>
      <c r="C278" s="8">
        <v>6623</v>
      </c>
    </row>
    <row r="279" spans="1:3" ht="14.25">
      <c r="A279" s="145"/>
      <c r="B279" s="261" t="s">
        <v>195</v>
      </c>
      <c r="C279" s="8">
        <v>39915</v>
      </c>
    </row>
    <row r="280" spans="1:3" ht="14.25">
      <c r="A280" s="143" t="s">
        <v>148</v>
      </c>
      <c r="B280" s="261" t="s">
        <v>23</v>
      </c>
      <c r="C280" s="8"/>
    </row>
    <row r="281" spans="1:3" ht="14.25">
      <c r="A281" s="143"/>
      <c r="B281" s="261" t="s">
        <v>194</v>
      </c>
      <c r="C281" s="8">
        <v>564</v>
      </c>
    </row>
    <row r="282" spans="1:3" ht="14.25">
      <c r="A282" s="143"/>
      <c r="B282" s="261" t="s">
        <v>195</v>
      </c>
      <c r="C282" s="96">
        <v>3858</v>
      </c>
    </row>
    <row r="283" spans="1:3" ht="15" thickBot="1">
      <c r="A283" s="286"/>
      <c r="B283" s="264"/>
      <c r="C283" s="132"/>
    </row>
    <row r="284" spans="1:3" ht="15" thickBot="1">
      <c r="A284" s="249" t="s">
        <v>222</v>
      </c>
      <c r="B284" s="265" t="s">
        <v>223</v>
      </c>
      <c r="C284" s="92">
        <f>C285+C287</f>
        <v>531418</v>
      </c>
    </row>
    <row r="285" spans="1:3" ht="14.25">
      <c r="A285" s="250" t="s">
        <v>163</v>
      </c>
      <c r="B285" s="266" t="s">
        <v>22</v>
      </c>
      <c r="C285" s="116">
        <f>SUM(C286:C286)</f>
        <v>303103</v>
      </c>
    </row>
    <row r="286" spans="1:3" ht="14.25">
      <c r="A286" s="251"/>
      <c r="B286" s="267" t="s">
        <v>195</v>
      </c>
      <c r="C286" s="7">
        <v>303103</v>
      </c>
    </row>
    <row r="287" spans="1:3" ht="14.25">
      <c r="A287" s="251" t="s">
        <v>148</v>
      </c>
      <c r="B287" s="268" t="s">
        <v>23</v>
      </c>
      <c r="C287" s="117">
        <f>SUM(C288:C289)</f>
        <v>228315</v>
      </c>
    </row>
    <row r="288" spans="1:3" ht="14.25">
      <c r="A288" s="251"/>
      <c r="B288" s="267" t="s">
        <v>194</v>
      </c>
      <c r="C288" s="7">
        <v>2300</v>
      </c>
    </row>
    <row r="289" spans="1:3" ht="14.25">
      <c r="A289" s="251"/>
      <c r="B289" s="267" t="s">
        <v>195</v>
      </c>
      <c r="C289" s="7">
        <v>226015</v>
      </c>
    </row>
    <row r="290" spans="1:3" ht="14.25">
      <c r="A290" s="251"/>
      <c r="B290" s="268"/>
      <c r="C290" s="96"/>
    </row>
    <row r="291" spans="1:3" ht="14.25">
      <c r="A291" s="252" t="s">
        <v>222</v>
      </c>
      <c r="B291" s="269" t="s">
        <v>224</v>
      </c>
      <c r="C291" s="96"/>
    </row>
    <row r="292" spans="1:3" ht="14.25">
      <c r="A292" s="253" t="s">
        <v>225</v>
      </c>
      <c r="B292" s="267" t="s">
        <v>226</v>
      </c>
      <c r="C292" s="22">
        <v>291870</v>
      </c>
    </row>
    <row r="293" spans="1:3" ht="14.25">
      <c r="A293" s="251"/>
      <c r="B293" s="268"/>
      <c r="C293" s="96"/>
    </row>
    <row r="294" spans="1:3" ht="14.25">
      <c r="A294" s="254" t="s">
        <v>227</v>
      </c>
      <c r="B294" s="270" t="s">
        <v>78</v>
      </c>
      <c r="C294" s="97"/>
    </row>
    <row r="295" spans="1:3" ht="14.25">
      <c r="A295" s="251" t="s">
        <v>225</v>
      </c>
      <c r="B295" s="268" t="s">
        <v>226</v>
      </c>
      <c r="C295" s="20">
        <v>236168</v>
      </c>
    </row>
    <row r="296" spans="1:3" ht="14.25">
      <c r="A296" s="251"/>
      <c r="B296" s="268"/>
      <c r="C296" s="97"/>
    </row>
    <row r="297" spans="1:3" ht="15" customHeight="1">
      <c r="A297" s="254" t="s">
        <v>227</v>
      </c>
      <c r="B297" s="272" t="s">
        <v>228</v>
      </c>
      <c r="C297" s="140"/>
    </row>
    <row r="298" spans="1:3" ht="14.25">
      <c r="A298" s="251" t="s">
        <v>225</v>
      </c>
      <c r="B298" s="268" t="s">
        <v>226</v>
      </c>
      <c r="C298" s="94">
        <v>6838</v>
      </c>
    </row>
    <row r="299" spans="1:3" ht="14.25">
      <c r="A299" s="254"/>
      <c r="B299" s="270"/>
      <c r="C299" s="96"/>
    </row>
    <row r="300" spans="1:3" ht="14.25">
      <c r="A300" s="255" t="s">
        <v>227</v>
      </c>
      <c r="B300" s="272" t="s">
        <v>229</v>
      </c>
      <c r="C300" s="141"/>
    </row>
    <row r="301" spans="1:3" ht="14.25">
      <c r="A301" s="256" t="s">
        <v>225</v>
      </c>
      <c r="B301" s="273" t="s">
        <v>226</v>
      </c>
      <c r="C301" s="139">
        <v>10000</v>
      </c>
    </row>
    <row r="302" spans="1:3" ht="14.25">
      <c r="A302" s="255"/>
      <c r="B302" s="273"/>
      <c r="C302" s="136"/>
    </row>
    <row r="303" spans="1:3" ht="14.25">
      <c r="A303" s="257" t="s">
        <v>230</v>
      </c>
      <c r="B303" s="274" t="s">
        <v>231</v>
      </c>
      <c r="C303" s="141"/>
    </row>
    <row r="304" spans="1:3" ht="14.25">
      <c r="A304" s="256" t="s">
        <v>225</v>
      </c>
      <c r="B304" s="273" t="s">
        <v>226</v>
      </c>
      <c r="C304" s="136">
        <v>25000</v>
      </c>
    </row>
    <row r="305" spans="1:3" ht="14.25">
      <c r="A305" s="256"/>
      <c r="B305" s="273"/>
      <c r="C305" s="141"/>
    </row>
    <row r="306" spans="1:3" ht="15" customHeight="1">
      <c r="A306" s="258" t="s">
        <v>230</v>
      </c>
      <c r="B306" s="275" t="s">
        <v>79</v>
      </c>
      <c r="C306" s="141"/>
    </row>
    <row r="307" spans="1:3" ht="14.25">
      <c r="A307" s="253" t="s">
        <v>225</v>
      </c>
      <c r="B307" s="267" t="s">
        <v>226</v>
      </c>
      <c r="C307" s="22">
        <v>24782</v>
      </c>
    </row>
    <row r="308" spans="1:3" ht="14.25">
      <c r="A308" s="253"/>
      <c r="B308" s="267"/>
      <c r="C308" s="22"/>
    </row>
    <row r="309" spans="1:3" ht="27.75">
      <c r="A309" s="252" t="s">
        <v>230</v>
      </c>
      <c r="B309" s="275" t="s">
        <v>232</v>
      </c>
      <c r="C309" s="142"/>
    </row>
    <row r="310" spans="1:3" ht="14.25">
      <c r="A310" s="253" t="s">
        <v>225</v>
      </c>
      <c r="B310" s="267" t="s">
        <v>226</v>
      </c>
      <c r="C310" s="7">
        <v>49231</v>
      </c>
    </row>
    <row r="311" spans="1:3" ht="15" thickBot="1">
      <c r="A311" s="253"/>
      <c r="B311" s="267"/>
      <c r="C311" s="7"/>
    </row>
    <row r="312" spans="1:3" ht="15" thickBot="1">
      <c r="A312" s="146" t="s">
        <v>233</v>
      </c>
      <c r="B312" s="147" t="s">
        <v>239</v>
      </c>
      <c r="C312" s="360">
        <f>SUM(C313,C314)</f>
        <v>213400</v>
      </c>
    </row>
    <row r="313" spans="1:3" ht="14.25">
      <c r="A313" s="145" t="s">
        <v>225</v>
      </c>
      <c r="B313" s="144" t="s">
        <v>226</v>
      </c>
      <c r="C313" s="240">
        <v>204000</v>
      </c>
    </row>
    <row r="314" spans="1:3" ht="14.25">
      <c r="A314" s="143" t="s">
        <v>163</v>
      </c>
      <c r="B314" s="144" t="s">
        <v>22</v>
      </c>
      <c r="C314" s="96">
        <v>9400</v>
      </c>
    </row>
    <row r="315" spans="1:3" ht="14.25">
      <c r="A315" s="143"/>
      <c r="B315" s="144"/>
      <c r="C315" s="96"/>
    </row>
    <row r="316" spans="1:3" ht="14.25">
      <c r="A316" s="254" t="s">
        <v>233</v>
      </c>
      <c r="B316" s="270" t="s">
        <v>80</v>
      </c>
      <c r="C316" s="96"/>
    </row>
    <row r="317" spans="1:3" ht="14.25">
      <c r="A317" s="251" t="s">
        <v>225</v>
      </c>
      <c r="B317" s="268" t="s">
        <v>226</v>
      </c>
      <c r="C317" s="22">
        <v>54587</v>
      </c>
    </row>
    <row r="318" spans="1:3" ht="14.25">
      <c r="A318" s="143"/>
      <c r="B318" s="144"/>
      <c r="C318" s="96"/>
    </row>
    <row r="319" spans="1:3" ht="14.25">
      <c r="A319" s="254" t="s">
        <v>233</v>
      </c>
      <c r="B319" s="271" t="s">
        <v>234</v>
      </c>
      <c r="C319" s="140"/>
    </row>
    <row r="320" spans="1:3" ht="14.25">
      <c r="A320" s="251" t="s">
        <v>225</v>
      </c>
      <c r="B320" s="268" t="s">
        <v>226</v>
      </c>
      <c r="C320" s="94">
        <v>151100</v>
      </c>
    </row>
    <row r="321" spans="1:3" ht="14.25">
      <c r="A321" s="254"/>
      <c r="B321" s="270"/>
      <c r="C321" s="97"/>
    </row>
    <row r="322" spans="1:3" ht="14.25">
      <c r="A322" s="254" t="s">
        <v>233</v>
      </c>
      <c r="B322" s="270" t="s">
        <v>235</v>
      </c>
      <c r="C322" s="97"/>
    </row>
    <row r="323" spans="1:3" ht="14.25">
      <c r="A323" s="251" t="s">
        <v>108</v>
      </c>
      <c r="B323" s="278" t="s">
        <v>86</v>
      </c>
      <c r="C323" s="96">
        <v>3000</v>
      </c>
    </row>
    <row r="324" spans="1:3" ht="14.25">
      <c r="A324" s="251"/>
      <c r="B324" s="278"/>
      <c r="C324" s="97"/>
    </row>
    <row r="325" spans="1:3" ht="14.25">
      <c r="A325" s="254" t="s">
        <v>236</v>
      </c>
      <c r="B325" s="279" t="s">
        <v>237</v>
      </c>
      <c r="C325" s="112"/>
    </row>
    <row r="326" spans="1:3" ht="14.25">
      <c r="A326" s="251" t="s">
        <v>108</v>
      </c>
      <c r="B326" s="278" t="s">
        <v>86</v>
      </c>
      <c r="C326" s="96">
        <v>3120</v>
      </c>
    </row>
    <row r="327" spans="1:3" ht="15" thickBot="1">
      <c r="A327" s="259"/>
      <c r="B327" s="276"/>
      <c r="C327" s="95"/>
    </row>
    <row r="328" spans="1:3" ht="15" thickBot="1">
      <c r="A328" s="277"/>
      <c r="B328" s="133" t="s">
        <v>238</v>
      </c>
      <c r="C328" s="134">
        <f>C5+C34+C38+C51+C61+C87+C157+C261</f>
        <v>16680194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43">
      <selection activeCell="I6" sqref="I6"/>
    </sheetView>
  </sheetViews>
  <sheetFormatPr defaultColWidth="9.140625" defaultRowHeight="15"/>
  <cols>
    <col min="2" max="2" width="41.7109375" style="0" customWidth="1"/>
    <col min="3" max="3" width="12.140625" style="0" customWidth="1"/>
    <col min="4" max="4" width="11.28125" style="0" customWidth="1"/>
    <col min="5" max="5" width="12.00390625" style="0" customWidth="1"/>
  </cols>
  <sheetData>
    <row r="1" spans="1:5" ht="27.75">
      <c r="A1" s="148"/>
      <c r="B1" s="148" t="s">
        <v>240</v>
      </c>
      <c r="C1" s="149"/>
      <c r="D1" s="149"/>
      <c r="E1" s="149"/>
    </row>
    <row r="2" spans="1:5" ht="14.25">
      <c r="A2" s="149"/>
      <c r="B2" s="149"/>
      <c r="C2" s="149"/>
      <c r="D2" s="149"/>
      <c r="E2" s="149"/>
    </row>
    <row r="3" spans="1:5" ht="15" thickBot="1">
      <c r="A3" s="150" t="s">
        <v>241</v>
      </c>
      <c r="B3" s="151"/>
      <c r="C3" s="149"/>
      <c r="D3" s="149"/>
      <c r="E3" s="149"/>
    </row>
    <row r="4" spans="1:5" ht="15" thickBot="1">
      <c r="A4" s="362"/>
      <c r="B4" s="364"/>
      <c r="C4" s="366" t="s">
        <v>242</v>
      </c>
      <c r="D4" s="367"/>
      <c r="E4" s="368"/>
    </row>
    <row r="5" spans="1:5" ht="15" thickBot="1">
      <c r="A5" s="363"/>
      <c r="B5" s="365"/>
      <c r="C5" s="186" t="s">
        <v>243</v>
      </c>
      <c r="D5" s="206" t="s">
        <v>244</v>
      </c>
      <c r="E5" s="195" t="s">
        <v>245</v>
      </c>
    </row>
    <row r="6" spans="1:5" ht="15" thickBot="1">
      <c r="A6" s="175">
        <v>381</v>
      </c>
      <c r="B6" s="181" t="s">
        <v>27</v>
      </c>
      <c r="C6" s="187">
        <f>C7</f>
        <v>67000</v>
      </c>
      <c r="D6" s="207">
        <f>D7</f>
        <v>0</v>
      </c>
      <c r="E6" s="196">
        <f>E7</f>
        <v>67000</v>
      </c>
    </row>
    <row r="7" spans="1:5" ht="15" thickBot="1">
      <c r="A7" s="176" t="s">
        <v>246</v>
      </c>
      <c r="B7" s="182" t="s">
        <v>247</v>
      </c>
      <c r="C7" s="174">
        <v>67000</v>
      </c>
      <c r="D7" s="182"/>
      <c r="E7" s="197">
        <f>SUM(C7:D7)</f>
        <v>67000</v>
      </c>
    </row>
    <row r="8" spans="1:5" ht="15" thickBot="1">
      <c r="A8" s="177">
        <v>15</v>
      </c>
      <c r="B8" s="181" t="s">
        <v>248</v>
      </c>
      <c r="C8" s="152">
        <f>SUM(C10,C12,C14,C16,C18,C20,C22,C24,C26,C28,C30,C32,C34,C36,C38,C40,C42,C44,C46)</f>
        <v>-6742196</v>
      </c>
      <c r="D8" s="181">
        <f>SUM(D12,D14,D18,D20,D22,D26,D42)</f>
        <v>-5295068</v>
      </c>
      <c r="E8" s="198">
        <f>SUM(E10,E12,E14,E16,E18,E20,E22,E24,E26,E28,E30,E32,E34,E36,E38,E40,E42,E44,E46)</f>
        <v>-12037264</v>
      </c>
    </row>
    <row r="9" spans="1:5" ht="14.25">
      <c r="A9" s="178"/>
      <c r="B9" s="183"/>
      <c r="C9" s="188"/>
      <c r="D9" s="208"/>
      <c r="E9" s="199"/>
    </row>
    <row r="10" spans="1:5" ht="14.25">
      <c r="A10" s="156" t="s">
        <v>246</v>
      </c>
      <c r="B10" s="160" t="s">
        <v>249</v>
      </c>
      <c r="C10" s="153">
        <v>-231350</v>
      </c>
      <c r="D10" s="160"/>
      <c r="E10" s="200">
        <f>C10+D10</f>
        <v>-231350</v>
      </c>
    </row>
    <row r="11" spans="1:5" ht="14.25">
      <c r="A11" s="156"/>
      <c r="B11" s="160"/>
      <c r="C11" s="153"/>
      <c r="D11" s="160"/>
      <c r="E11" s="200"/>
    </row>
    <row r="12" spans="1:5" ht="14.25">
      <c r="A12" s="156" t="s">
        <v>250</v>
      </c>
      <c r="B12" s="172" t="s">
        <v>295</v>
      </c>
      <c r="C12" s="153">
        <v>-634415</v>
      </c>
      <c r="D12" s="160">
        <v>-291000</v>
      </c>
      <c r="E12" s="200">
        <f>SUM(C12:D12)</f>
        <v>-925415</v>
      </c>
    </row>
    <row r="13" spans="1:5" ht="14.25">
      <c r="A13" s="156"/>
      <c r="B13" s="160"/>
      <c r="C13" s="153"/>
      <c r="D13" s="160"/>
      <c r="E13" s="200"/>
    </row>
    <row r="14" spans="1:5" ht="14.25">
      <c r="A14" s="156" t="s">
        <v>251</v>
      </c>
      <c r="B14" s="160" t="s">
        <v>255</v>
      </c>
      <c r="C14" s="155">
        <v>-377746</v>
      </c>
      <c r="D14" s="184">
        <v>-981712</v>
      </c>
      <c r="E14" s="200">
        <f>C14+D14</f>
        <v>-1359458</v>
      </c>
    </row>
    <row r="15" spans="1:5" ht="14.25">
      <c r="A15" s="156"/>
      <c r="B15" s="160"/>
      <c r="C15" s="153"/>
      <c r="D15" s="160"/>
      <c r="E15" s="200"/>
    </row>
    <row r="16" spans="1:5" ht="42">
      <c r="A16" s="156" t="s">
        <v>252</v>
      </c>
      <c r="B16" s="160" t="s">
        <v>258</v>
      </c>
      <c r="C16" s="153">
        <v>-400000</v>
      </c>
      <c r="D16" s="160"/>
      <c r="E16" s="200">
        <f>C16+D16</f>
        <v>-400000</v>
      </c>
    </row>
    <row r="17" spans="1:5" ht="14.25">
      <c r="A17" s="156"/>
      <c r="B17" s="160"/>
      <c r="C17" s="153"/>
      <c r="D17" s="160"/>
      <c r="E17" s="200"/>
    </row>
    <row r="18" spans="1:5" ht="27.75">
      <c r="A18" s="179" t="s">
        <v>253</v>
      </c>
      <c r="B18" s="160" t="s">
        <v>260</v>
      </c>
      <c r="C18" s="153">
        <v>-182904</v>
      </c>
      <c r="D18" s="160">
        <v>-342394</v>
      </c>
      <c r="E18" s="201">
        <f>C18+D18</f>
        <v>-525298</v>
      </c>
    </row>
    <row r="19" spans="1:5" ht="14.25">
      <c r="A19" s="156"/>
      <c r="B19" s="160"/>
      <c r="C19" s="153"/>
      <c r="D19" s="160"/>
      <c r="E19" s="200"/>
    </row>
    <row r="20" spans="1:5" ht="27.75">
      <c r="A20" s="156" t="s">
        <v>254</v>
      </c>
      <c r="B20" s="160" t="s">
        <v>264</v>
      </c>
      <c r="C20" s="153">
        <v>-4021090</v>
      </c>
      <c r="D20" s="184">
        <v>-2535994</v>
      </c>
      <c r="E20" s="200">
        <f>SUM(C20:D20)</f>
        <v>-6557084</v>
      </c>
    </row>
    <row r="21" spans="1:5" ht="14.25">
      <c r="A21" s="156"/>
      <c r="B21" s="160"/>
      <c r="C21" s="154"/>
      <c r="D21" s="160"/>
      <c r="E21" s="200"/>
    </row>
    <row r="22" spans="1:5" ht="27.75">
      <c r="A22" s="179" t="s">
        <v>256</v>
      </c>
      <c r="B22" s="172" t="s">
        <v>266</v>
      </c>
      <c r="C22" s="155">
        <v>-172234</v>
      </c>
      <c r="D22" s="184">
        <v>-975995</v>
      </c>
      <c r="E22" s="201">
        <f>SUM(C22:D22)</f>
        <v>-1148229</v>
      </c>
    </row>
    <row r="23" spans="1:5" ht="14.25">
      <c r="A23" s="179"/>
      <c r="B23" s="160"/>
      <c r="C23" s="153"/>
      <c r="D23" s="160"/>
      <c r="E23" s="201"/>
    </row>
    <row r="24" spans="1:5" ht="14.25">
      <c r="A24" s="179" t="s">
        <v>257</v>
      </c>
      <c r="B24" s="184" t="s">
        <v>268</v>
      </c>
      <c r="C24" s="155">
        <v>-73667</v>
      </c>
      <c r="D24" s="184"/>
      <c r="E24" s="201">
        <f>SUM(C24:D24)</f>
        <v>-73667</v>
      </c>
    </row>
    <row r="25" spans="1:5" ht="14.25">
      <c r="A25" s="179"/>
      <c r="B25" s="184"/>
      <c r="C25" s="155"/>
      <c r="D25" s="184"/>
      <c r="E25" s="201"/>
    </row>
    <row r="26" spans="1:5" ht="14.25">
      <c r="A26" s="179" t="s">
        <v>259</v>
      </c>
      <c r="B26" s="185" t="s">
        <v>270</v>
      </c>
      <c r="C26" s="155">
        <v>-23156</v>
      </c>
      <c r="D26" s="184">
        <v>-53250</v>
      </c>
      <c r="E26" s="201">
        <f>SUM(C26:D26)</f>
        <v>-76406</v>
      </c>
    </row>
    <row r="27" spans="1:5" ht="14.25">
      <c r="A27" s="179"/>
      <c r="B27" s="184"/>
      <c r="C27" s="155"/>
      <c r="D27" s="184"/>
      <c r="E27" s="201"/>
    </row>
    <row r="28" spans="1:5" ht="14.25">
      <c r="A28" s="179" t="s">
        <v>261</v>
      </c>
      <c r="B28" s="184" t="s">
        <v>272</v>
      </c>
      <c r="C28" s="155">
        <v>-30925</v>
      </c>
      <c r="D28" s="184"/>
      <c r="E28" s="201">
        <f>SUM(C28:D28)</f>
        <v>-30925</v>
      </c>
    </row>
    <row r="29" spans="1:5" ht="14.25">
      <c r="A29" s="179"/>
      <c r="B29" s="184"/>
      <c r="C29" s="155"/>
      <c r="D29" s="184"/>
      <c r="E29" s="201"/>
    </row>
    <row r="30" spans="1:5" ht="14.25">
      <c r="A30" s="179" t="s">
        <v>262</v>
      </c>
      <c r="B30" s="184" t="s">
        <v>274</v>
      </c>
      <c r="C30" s="155">
        <v>-10000</v>
      </c>
      <c r="D30" s="184"/>
      <c r="E30" s="201">
        <f>SUM(C30:D30)</f>
        <v>-10000</v>
      </c>
    </row>
    <row r="31" spans="1:5" ht="14.25">
      <c r="A31" s="180"/>
      <c r="B31" s="164"/>
      <c r="C31" s="189"/>
      <c r="D31" s="209"/>
      <c r="E31" s="202"/>
    </row>
    <row r="32" spans="1:5" ht="14.25">
      <c r="A32" s="180" t="s">
        <v>263</v>
      </c>
      <c r="B32" s="164" t="s">
        <v>277</v>
      </c>
      <c r="C32" s="189">
        <v>-30000</v>
      </c>
      <c r="D32" s="209"/>
      <c r="E32" s="202">
        <f>SUM(C32:D32)</f>
        <v>-30000</v>
      </c>
    </row>
    <row r="33" spans="1:5" ht="14.25">
      <c r="A33" s="180"/>
      <c r="B33" s="164"/>
      <c r="C33" s="189"/>
      <c r="D33" s="209"/>
      <c r="E33" s="202"/>
    </row>
    <row r="34" spans="1:5" ht="14.25">
      <c r="A34" s="180" t="s">
        <v>265</v>
      </c>
      <c r="B34" s="164" t="s">
        <v>291</v>
      </c>
      <c r="C34" s="189">
        <v>-20000</v>
      </c>
      <c r="D34" s="209"/>
      <c r="E34" s="202">
        <f>SUM(C34:D34)</f>
        <v>-20000</v>
      </c>
    </row>
    <row r="35" spans="1:5" ht="14.25">
      <c r="A35" s="180"/>
      <c r="B35" s="164"/>
      <c r="C35" s="189"/>
      <c r="D35" s="209"/>
      <c r="E35" s="202"/>
    </row>
    <row r="36" spans="1:5" ht="27.75">
      <c r="A36" s="156" t="s">
        <v>267</v>
      </c>
      <c r="B36" s="157" t="s">
        <v>278</v>
      </c>
      <c r="C36" s="153">
        <v>-200000</v>
      </c>
      <c r="D36" s="160"/>
      <c r="E36" s="200">
        <f>SUM(C36:D36)</f>
        <v>-200000</v>
      </c>
    </row>
    <row r="37" spans="1:5" ht="14.25">
      <c r="A37" s="156"/>
      <c r="B37" s="157"/>
      <c r="C37" s="153"/>
      <c r="D37" s="160"/>
      <c r="E37" s="200"/>
    </row>
    <row r="38" spans="1:5" ht="14.25">
      <c r="A38" s="156" t="s">
        <v>269</v>
      </c>
      <c r="B38" s="172" t="s">
        <v>279</v>
      </c>
      <c r="C38" s="153">
        <v>-30804</v>
      </c>
      <c r="D38" s="160"/>
      <c r="E38" s="200">
        <f>SUM(C38:D38)</f>
        <v>-30804</v>
      </c>
    </row>
    <row r="39" spans="1:5" ht="14.25">
      <c r="A39" s="156"/>
      <c r="B39" s="172"/>
      <c r="C39" s="153"/>
      <c r="D39" s="160"/>
      <c r="E39" s="200"/>
    </row>
    <row r="40" spans="1:5" ht="27.75">
      <c r="A40" s="156" t="s">
        <v>271</v>
      </c>
      <c r="B40" s="157" t="s">
        <v>280</v>
      </c>
      <c r="C40" s="153">
        <v>-282240</v>
      </c>
      <c r="D40" s="160"/>
      <c r="E40" s="200">
        <f>SUM(C40:D40)</f>
        <v>-282240</v>
      </c>
    </row>
    <row r="41" spans="1:5" ht="14.25">
      <c r="A41" s="156"/>
      <c r="B41" s="157"/>
      <c r="C41" s="153"/>
      <c r="D41" s="160"/>
      <c r="E41" s="200"/>
    </row>
    <row r="42" spans="1:5" ht="42.75" customHeight="1">
      <c r="A42" s="156" t="s">
        <v>273</v>
      </c>
      <c r="B42" s="157" t="s">
        <v>290</v>
      </c>
      <c r="C42" s="153">
        <v>0</v>
      </c>
      <c r="D42" s="160">
        <v>-114723</v>
      </c>
      <c r="E42" s="200">
        <f>SUM(C42:D42)</f>
        <v>-114723</v>
      </c>
    </row>
    <row r="43" spans="1:5" ht="14.25">
      <c r="A43" s="156"/>
      <c r="B43" s="157"/>
      <c r="C43" s="153"/>
      <c r="D43" s="160"/>
      <c r="E43" s="200"/>
    </row>
    <row r="44" spans="1:5" ht="27.75">
      <c r="A44" s="156" t="s">
        <v>275</v>
      </c>
      <c r="B44" s="157" t="s">
        <v>281</v>
      </c>
      <c r="C44" s="153">
        <v>-11756</v>
      </c>
      <c r="D44" s="160"/>
      <c r="E44" s="200">
        <f>SUM(C44:D44)</f>
        <v>-11756</v>
      </c>
    </row>
    <row r="45" spans="1:5" ht="14.25">
      <c r="A45" s="156"/>
      <c r="B45" s="157"/>
      <c r="C45" s="153"/>
      <c r="D45" s="160"/>
      <c r="E45" s="200"/>
    </row>
    <row r="46" spans="1:5" ht="14.25">
      <c r="A46" s="156" t="s">
        <v>276</v>
      </c>
      <c r="B46" s="157" t="s">
        <v>282</v>
      </c>
      <c r="C46" s="153">
        <v>-9909</v>
      </c>
      <c r="D46" s="160"/>
      <c r="E46" s="200">
        <f>SUM(C46:D46)</f>
        <v>-9909</v>
      </c>
    </row>
    <row r="47" spans="1:5" ht="15" thickBot="1">
      <c r="A47" s="280"/>
      <c r="B47" s="281"/>
      <c r="C47" s="282"/>
      <c r="D47" s="283"/>
      <c r="E47" s="284"/>
    </row>
    <row r="48" spans="1:5" ht="28.5" thickBot="1">
      <c r="A48" s="158">
        <v>3502</v>
      </c>
      <c r="B48" s="159" t="s">
        <v>283</v>
      </c>
      <c r="C48" s="190">
        <v>0</v>
      </c>
      <c r="D48" s="210">
        <f>SUM(D49,D51,D53,D55,D57)</f>
        <v>5295068</v>
      </c>
      <c r="E48" s="203">
        <f>SUM(E49,E51,E53,E55,E57)</f>
        <v>5295068</v>
      </c>
    </row>
    <row r="49" spans="1:5" ht="27.75">
      <c r="A49" s="156" t="s">
        <v>246</v>
      </c>
      <c r="B49" s="139" t="s">
        <v>284</v>
      </c>
      <c r="C49" s="153">
        <v>0</v>
      </c>
      <c r="D49" s="160">
        <f>-D22-D24-D26</f>
        <v>1029245</v>
      </c>
      <c r="E49" s="200">
        <f>SUM(C49:D49)</f>
        <v>1029245</v>
      </c>
    </row>
    <row r="50" spans="1:5" ht="14.25">
      <c r="A50" s="156"/>
      <c r="B50" s="160"/>
      <c r="C50" s="153"/>
      <c r="D50" s="160"/>
      <c r="E50" s="200"/>
    </row>
    <row r="51" spans="1:5" ht="27.75">
      <c r="A51" s="161" t="s">
        <v>250</v>
      </c>
      <c r="B51" s="139" t="s">
        <v>285</v>
      </c>
      <c r="C51" s="191">
        <v>0</v>
      </c>
      <c r="D51" s="160">
        <v>981712</v>
      </c>
      <c r="E51" s="201">
        <f>SUM(C51:D51)</f>
        <v>981712</v>
      </c>
    </row>
    <row r="52" spans="1:5" ht="14.25">
      <c r="A52" s="161"/>
      <c r="B52" s="162"/>
      <c r="C52" s="191"/>
      <c r="D52" s="162"/>
      <c r="E52" s="201"/>
    </row>
    <row r="53" spans="1:5" ht="42">
      <c r="A53" s="161" t="s">
        <v>251</v>
      </c>
      <c r="B53" s="139" t="s">
        <v>286</v>
      </c>
      <c r="C53" s="191">
        <v>0</v>
      </c>
      <c r="D53" s="184">
        <v>2535994</v>
      </c>
      <c r="E53" s="201">
        <f>SUM(C53:D53)</f>
        <v>2535994</v>
      </c>
    </row>
    <row r="54" spans="1:5" ht="14.25">
      <c r="A54" s="163"/>
      <c r="B54" s="164"/>
      <c r="C54" s="192"/>
      <c r="D54" s="164"/>
      <c r="E54" s="202"/>
    </row>
    <row r="55" spans="1:5" ht="14.25">
      <c r="A55" s="161" t="s">
        <v>252</v>
      </c>
      <c r="B55" s="162" t="s">
        <v>287</v>
      </c>
      <c r="C55" s="191">
        <v>0</v>
      </c>
      <c r="D55" s="162">
        <v>291000</v>
      </c>
      <c r="E55" s="201">
        <f>SUM(C55:D55)</f>
        <v>291000</v>
      </c>
    </row>
    <row r="56" spans="1:5" ht="14.25">
      <c r="A56" s="161"/>
      <c r="B56" s="162"/>
      <c r="C56" s="191"/>
      <c r="D56" s="162"/>
      <c r="E56" s="201"/>
    </row>
    <row r="57" spans="1:5" ht="14.25">
      <c r="A57" s="161" t="s">
        <v>253</v>
      </c>
      <c r="B57" s="162" t="s">
        <v>288</v>
      </c>
      <c r="C57" s="191">
        <v>0</v>
      </c>
      <c r="D57" s="162">
        <v>457117</v>
      </c>
      <c r="E57" s="201">
        <f>SUM(C57:D57)</f>
        <v>457117</v>
      </c>
    </row>
    <row r="58" spans="1:5" ht="15" thickBot="1">
      <c r="A58" s="163"/>
      <c r="B58" s="165"/>
      <c r="C58" s="192"/>
      <c r="D58" s="165"/>
      <c r="E58" s="202"/>
    </row>
    <row r="59" spans="1:5" ht="15" thickBot="1">
      <c r="A59" s="166">
        <v>655</v>
      </c>
      <c r="B59" s="167" t="s">
        <v>30</v>
      </c>
      <c r="C59" s="190">
        <v>10000</v>
      </c>
      <c r="D59" s="210">
        <v>0</v>
      </c>
      <c r="E59" s="203">
        <f>C59+D59</f>
        <v>10000</v>
      </c>
    </row>
    <row r="60" spans="1:5" ht="15" thickBot="1">
      <c r="A60" s="166">
        <v>650</v>
      </c>
      <c r="B60" s="167" t="s">
        <v>31</v>
      </c>
      <c r="C60" s="190">
        <v>-58700</v>
      </c>
      <c r="D60" s="210">
        <v>0</v>
      </c>
      <c r="E60" s="203">
        <f>C60+D60</f>
        <v>-58700</v>
      </c>
    </row>
    <row r="61" spans="1:5" ht="15" thickBot="1">
      <c r="A61" s="168"/>
      <c r="B61" s="169"/>
      <c r="C61" s="193"/>
      <c r="D61" s="211"/>
      <c r="E61" s="204"/>
    </row>
    <row r="62" spans="1:5" ht="15" thickBot="1">
      <c r="A62" s="170"/>
      <c r="B62" s="171" t="s">
        <v>289</v>
      </c>
      <c r="C62" s="194">
        <f>C6+C8+C48+C59+C60</f>
        <v>-6723896</v>
      </c>
      <c r="D62" s="212">
        <f>D6+D8+D48+D59+D60</f>
        <v>0</v>
      </c>
      <c r="E62" s="205">
        <f>E6+E8+E48+E59+E60</f>
        <v>-6723896</v>
      </c>
    </row>
    <row r="63" spans="1:5" ht="14.25">
      <c r="A63" s="173"/>
      <c r="B63" s="173"/>
      <c r="C63" s="173"/>
      <c r="D63" s="173"/>
      <c r="E63" s="173"/>
    </row>
    <row r="64" spans="1:5" ht="14.25">
      <c r="A64" s="173"/>
      <c r="B64" s="173"/>
      <c r="C64" s="173"/>
      <c r="D64" s="173"/>
      <c r="E64" s="173"/>
    </row>
  </sheetData>
  <sheetProtection/>
  <mergeCells count="3">
    <mergeCell ref="A4:A5"/>
    <mergeCell ref="B4:B5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Ivanova_Tatjana</dc:creator>
  <cp:keywords/>
  <dc:description/>
  <cp:lastModifiedBy>Sirle Kupts</cp:lastModifiedBy>
  <cp:lastPrinted>2022-01-21T11:50:44Z</cp:lastPrinted>
  <dcterms:created xsi:type="dcterms:W3CDTF">2022-01-18T11:57:53Z</dcterms:created>
  <dcterms:modified xsi:type="dcterms:W3CDTF">2022-01-21T11:55:16Z</dcterms:modified>
  <cp:category/>
  <cp:version/>
  <cp:contentType/>
  <cp:contentStatus/>
</cp:coreProperties>
</file>