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85" windowHeight="8640" activeTab="3"/>
  </bookViews>
  <sheets>
    <sheet name="Eelarve" sheetId="1" r:id="rId1"/>
    <sheet name="Lisa1 Tulud" sheetId="2" r:id="rId2"/>
    <sheet name="Lisa 2 Kulud" sheetId="3" r:id="rId3"/>
    <sheet name="Lisa 3 Investeerimistegevus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<sst xmlns="http://schemas.openxmlformats.org/spreadsheetml/2006/main" count="593" uniqueCount="305">
  <si>
    <t>SILLAMÄE  LINNA  2012.AASTA  EELARVE</t>
  </si>
  <si>
    <t>Kood</t>
  </si>
  <si>
    <t>Kirje nimetus</t>
  </si>
  <si>
    <t>Eelarve (kassapõhine)</t>
  </si>
  <si>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</si>
  <si>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</si>
  <si>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</si>
  <si>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</si>
  <si>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</si>
  <si>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</si>
  <si>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</si>
  <si>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</si>
  <si>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</si>
  <si>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</si>
  <si>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</si>
  <si>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</si>
  <si>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</si>
  <si>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</si>
  <si>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</si>
  <si>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</si>
  <si>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</si>
  <si>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</si>
  <si>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</si>
  <si>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</si>
  <si>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</si>
  <si>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</si>
  <si>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</si>
  <si>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</si>
  <si>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</si>
  <si>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</si>
  <si>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 (reservfond)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</si>
  <si>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</si>
  <si>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</si>
  <si>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</si>
  <si>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</si>
  <si>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</si>
  <si>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</si>
  <si>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</si>
  <si>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</si>
  <si>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</si>
  <si>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</si>
  <si>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</si>
  <si>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</si>
  <si>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Finantstulud (+)</t>
  </si>
  <si>
    <t>Finantskulud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</si>
  <si>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</si>
  <si>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</si>
  <si>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</si>
  <si>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</si>
  <si>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</si>
  <si>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PÕHITEGEVUSE TULUD</t>
  </si>
  <si>
    <t>Tulu nimetus</t>
  </si>
  <si>
    <t>320</t>
  </si>
  <si>
    <t>Riigilõiv - ehitusluba</t>
  </si>
  <si>
    <t>Riigilõiv - kasutusluba, registreering majandustegevuse registris</t>
  </si>
  <si>
    <t>3220</t>
  </si>
  <si>
    <t>Laekumised omavalitsusasutustelt</t>
  </si>
  <si>
    <t>Laekumised haridusasutuste majandustegevusest (l/a koha eest)</t>
  </si>
  <si>
    <t>Laekumised haridusasutuste majandustegevusest (inglise keele süvaõpe)</t>
  </si>
  <si>
    <t>Laekumised haridusasutuste majandustegevusest (l/a toitlustamine)</t>
  </si>
  <si>
    <t>3221</t>
  </si>
  <si>
    <t xml:space="preserve">Laekumised muusikakooli majandustegevusest </t>
  </si>
  <si>
    <t>Laekumised kultuuri- ja kunstiasutuste majandustegevusest</t>
  </si>
  <si>
    <t>3222</t>
  </si>
  <si>
    <t>Laekumised spordiasutuste majandustegevusest</t>
  </si>
  <si>
    <t>3224</t>
  </si>
  <si>
    <t xml:space="preserve">Laekumised sotsiaalabiasutuste majandustegevusest </t>
  </si>
  <si>
    <t>Lastekodu tulud</t>
  </si>
  <si>
    <t>3226</t>
  </si>
  <si>
    <t>3233</t>
  </si>
  <si>
    <t xml:space="preserve">Üüri- ja renditulud </t>
  </si>
  <si>
    <t>352.00.17.1</t>
  </si>
  <si>
    <t>Tasandusfond (lg 1)</t>
  </si>
  <si>
    <t>352.00.17.2</t>
  </si>
  <si>
    <t>Toetusfond (lg 2) sh</t>
  </si>
  <si>
    <t>352.00</t>
  </si>
  <si>
    <t>Hariduskulude toetus</t>
  </si>
  <si>
    <t>Eraldised lasteaia õpetajate koolituskuludeks</t>
  </si>
  <si>
    <t>Koolide investeeringud</t>
  </si>
  <si>
    <t>Koolilõuna toetus</t>
  </si>
  <si>
    <t>Sotsiaaltoetuste ning teenuste osutamise toetus</t>
  </si>
  <si>
    <t>Toimetulekutoetus</t>
  </si>
  <si>
    <t>Sündide ja surmade registreerimise korraldamise toetus</t>
  </si>
  <si>
    <t>Muud saadud toetused tegevuskuludeks</t>
  </si>
  <si>
    <t>3500</t>
  </si>
  <si>
    <t>Sihtotstarbelised toetused Kultuuriministeeriumist</t>
  </si>
  <si>
    <t>Sihtotstarbelised toetused Rahandusministeeriumist (õppelaen)</t>
  </si>
  <si>
    <t>Sihtotstarbelised toetused Põllumajandusministeeriumist</t>
  </si>
  <si>
    <t xml:space="preserve">Saastetasud </t>
  </si>
  <si>
    <t>Segalaadilised tulud</t>
  </si>
  <si>
    <t>PÕHITEGEVUSE  TULUD  KOKKU</t>
  </si>
  <si>
    <t>PÕHITEGEVUSE KULUD</t>
  </si>
  <si>
    <t>Kulu nimetus</t>
  </si>
  <si>
    <t>01</t>
  </si>
  <si>
    <t>Üldised valitsussektori teenused</t>
  </si>
  <si>
    <t>01111</t>
  </si>
  <si>
    <t>Linnavolikogu</t>
  </si>
  <si>
    <t xml:space="preserve">Saadikute personalikulud  </t>
  </si>
  <si>
    <t>01112</t>
  </si>
  <si>
    <t>Linnavalitsus</t>
  </si>
  <si>
    <t xml:space="preserve">Personalikulud                     </t>
  </si>
  <si>
    <t>50</t>
  </si>
  <si>
    <t xml:space="preserve">Personalikulud - õppelaen                   </t>
  </si>
  <si>
    <t>Linna Raamatupidamine</t>
  </si>
  <si>
    <t>01330</t>
  </si>
  <si>
    <t>Arendusprojektid</t>
  </si>
  <si>
    <t>45</t>
  </si>
  <si>
    <t>Eraldised</t>
  </si>
  <si>
    <t>Tööhõive ja ettevõtluse toetamise projektid</t>
  </si>
  <si>
    <t>01600</t>
  </si>
  <si>
    <t>Omavalitsuste liikmemaksud ja ühistegevuse kulud</t>
  </si>
  <si>
    <t>452</t>
  </si>
  <si>
    <t>01114</t>
  </si>
  <si>
    <t xml:space="preserve">Reservfond   </t>
  </si>
  <si>
    <t>60</t>
  </si>
  <si>
    <t>Muud kulud</t>
  </si>
  <si>
    <t>03</t>
  </si>
  <si>
    <t xml:space="preserve">             Avalik kord ja julgeolek</t>
  </si>
  <si>
    <t>03200</t>
  </si>
  <si>
    <t>Pääste- ja turvateenused</t>
  </si>
  <si>
    <t>04</t>
  </si>
  <si>
    <t>Majandus</t>
  </si>
  <si>
    <t>04360</t>
  </si>
  <si>
    <t>Muu energia- ja soojamajandus</t>
  </si>
  <si>
    <t>04510</t>
  </si>
  <si>
    <t>Tänavate korrashoid</t>
  </si>
  <si>
    <t>Liikluskorraldus</t>
  </si>
  <si>
    <t>04512</t>
  </si>
  <si>
    <t>40</t>
  </si>
  <si>
    <t>04740</t>
  </si>
  <si>
    <t>Territoriaalne planeerimine</t>
  </si>
  <si>
    <t>04900</t>
  </si>
  <si>
    <t xml:space="preserve">Ülalnimetamata kulud </t>
  </si>
  <si>
    <t>05</t>
  </si>
  <si>
    <t>Keskkonnakaitse</t>
  </si>
  <si>
    <t>05100</t>
  </si>
  <si>
    <t xml:space="preserve">Jäätmekäitlus </t>
  </si>
  <si>
    <t>05300</t>
  </si>
  <si>
    <t>Haljastus</t>
  </si>
  <si>
    <t>05400</t>
  </si>
  <si>
    <t>Bioloogilise mitmekesisuse ja maastiku kaitse</t>
  </si>
  <si>
    <t>05600</t>
  </si>
  <si>
    <t xml:space="preserve">Ülalnimetamata keskkonna kulud </t>
  </si>
  <si>
    <t>06</t>
  </si>
  <si>
    <t>06100</t>
  </si>
  <si>
    <t>Elamute remonditööde toetus</t>
  </si>
  <si>
    <t>Korteriühistute asutamise ja tegevusega seotud kulude katteks</t>
  </si>
  <si>
    <t xml:space="preserve">Munitsipaalkorterite korrashoid ja ülalpidamine                     </t>
  </si>
  <si>
    <t>55</t>
  </si>
  <si>
    <t>06300</t>
  </si>
  <si>
    <t>Veevarustus</t>
  </si>
  <si>
    <t>06400</t>
  </si>
  <si>
    <t>Tänavavalgustus</t>
  </si>
  <si>
    <t>Kalmistu</t>
  </si>
  <si>
    <t xml:space="preserve">Hulkuvate loomade püüdmine </t>
  </si>
  <si>
    <t>Saun</t>
  </si>
  <si>
    <t>06605</t>
  </si>
  <si>
    <t xml:space="preserve">Eespool nimetamata elamu- ja kommunaalkulud </t>
  </si>
  <si>
    <t>Ülalnimetamata kulud (hoonete kindlustus)</t>
  </si>
  <si>
    <t>Kinnistute ja hoonete hooldus: V.Tškalovi 25, 3a, 1a - s.h.</t>
  </si>
  <si>
    <t>08</t>
  </si>
  <si>
    <t>Vaba aeg ja kultuur</t>
  </si>
  <si>
    <t>08102</t>
  </si>
  <si>
    <t>Spordikompleks Kalev</t>
  </si>
  <si>
    <t xml:space="preserve"> </t>
  </si>
  <si>
    <t>Spordiklubid</t>
  </si>
  <si>
    <t>08105</t>
  </si>
  <si>
    <t>Muusikakool</t>
  </si>
  <si>
    <t>08106</t>
  </si>
  <si>
    <t>Sillamäe Huvi- ja Noortekeskus Ulei</t>
  </si>
  <si>
    <t>08107</t>
  </si>
  <si>
    <t>MTÜ Noorte Omaalgatuse Toetamise Organisatsioon - ESN</t>
  </si>
  <si>
    <t>Sillamäe Avatud Noortekeskuse tegevuseks, sh</t>
  </si>
  <si>
    <t>MTÜ Sillamäe Avatud Lastekeskus Kodusoojus</t>
  </si>
  <si>
    <t>Linna noorte vabaajaüritused</t>
  </si>
  <si>
    <t xml:space="preserve">sh Sillamäe Avatud Noortekeskuse tegevuseks </t>
  </si>
  <si>
    <t>08109</t>
  </si>
  <si>
    <t>Linna spordiüritused</t>
  </si>
  <si>
    <t>Spordiorganisatsioonide tegevuse toetus</t>
  </si>
  <si>
    <t>Laste ja noorte laagrid</t>
  </si>
  <si>
    <t>08201</t>
  </si>
  <si>
    <t>Linna Keskraamatukogu</t>
  </si>
  <si>
    <t>08202</t>
  </si>
  <si>
    <t>Kultuurikeskus</t>
  </si>
  <si>
    <t>08203</t>
  </si>
  <si>
    <t>Linna Muuseum</t>
  </si>
  <si>
    <t>08208</t>
  </si>
  <si>
    <t>Linna kultuuriüritused</t>
  </si>
  <si>
    <t>08209</t>
  </si>
  <si>
    <t>Ühiskondlike organisatsioonide ja kultuuriseltside tegevuse toetus</t>
  </si>
  <si>
    <t>MTÜ Sillamäe Vene Kultuuriselts</t>
  </si>
  <si>
    <t>MTÜ Ukraina Kaasmaalaskond Sillamäe Vodograi</t>
  </si>
  <si>
    <t>MTÜ Sillamäe Linna Pensionäride Keskus</t>
  </si>
  <si>
    <t>MTÜ Sillamäe Vene Kaasmaalaste Ühing</t>
  </si>
  <si>
    <t>MTÜ Sillamäe Linna Pensionäride Ühendus</t>
  </si>
  <si>
    <t>08300</t>
  </si>
  <si>
    <t>Toimetus Sillamäeski Vestnik</t>
  </si>
  <si>
    <t>Ringhäälingu- ja kirjastamisteenused</t>
  </si>
  <si>
    <t>09</t>
  </si>
  <si>
    <t>Haridus</t>
  </si>
  <si>
    <t>09110</t>
  </si>
  <si>
    <t>Lasteaed Pääsupesa</t>
  </si>
  <si>
    <t xml:space="preserve">Majandamiskulud </t>
  </si>
  <si>
    <t xml:space="preserve">             linnaeelarvest</t>
  </si>
  <si>
    <t xml:space="preserve">             riigieelarvest</t>
  </si>
  <si>
    <t>Lasteaed Rukkilill</t>
  </si>
  <si>
    <t>Lasteaed Päikseke</t>
  </si>
  <si>
    <t>Lasteaed Helepunased Purjed</t>
  </si>
  <si>
    <t>Lasteaed Jaaniussike</t>
  </si>
  <si>
    <t xml:space="preserve">Teistes KOV õppijate kulud                 </t>
  </si>
  <si>
    <t>09212</t>
  </si>
  <si>
    <t>Eesti Põhikool</t>
  </si>
  <si>
    <t xml:space="preserve">Personalikulud </t>
  </si>
  <si>
    <t>09220</t>
  </si>
  <si>
    <t>Vanalinna Kool</t>
  </si>
  <si>
    <t>Astangu Kool</t>
  </si>
  <si>
    <t xml:space="preserve">Personalikulud  </t>
  </si>
  <si>
    <t>Kannuka Kool</t>
  </si>
  <si>
    <t>Sillamäe Gümnaasium</t>
  </si>
  <si>
    <t>Muud hariduskorralduslikud kulud</t>
  </si>
  <si>
    <t>Teistes KOV õppijate kulud</t>
  </si>
  <si>
    <t>09600</t>
  </si>
  <si>
    <t>Õpilaste veokulud</t>
  </si>
  <si>
    <t>10</t>
  </si>
  <si>
    <t>Sotsiaalne kaitse</t>
  </si>
  <si>
    <t>10200</t>
  </si>
  <si>
    <t>Hoolekandeasutus Sügis</t>
  </si>
  <si>
    <t>41</t>
  </si>
  <si>
    <t>Laste Hoolekande Asutus Lootus</t>
  </si>
  <si>
    <t>10701</t>
  </si>
  <si>
    <t>Sotsiaalteenuste korraldamise toetus</t>
  </si>
  <si>
    <t>10121</t>
  </si>
  <si>
    <t>Puuetega laste hooldajatoetuse jaotus</t>
  </si>
  <si>
    <t>Hooldustoetus</t>
  </si>
  <si>
    <t>10402</t>
  </si>
  <si>
    <t>Lapsehoiuteenuse ja asenduskoduteenuse vahendite ülejääk</t>
  </si>
  <si>
    <t>Muu perekondade ja laste sotsiaalne kaitse</t>
  </si>
  <si>
    <t>Toetus linna sotsiaalhoolekande üritusteks</t>
  </si>
  <si>
    <t>10700</t>
  </si>
  <si>
    <t>SA Sillamäe Haigla</t>
  </si>
  <si>
    <t>10120</t>
  </si>
  <si>
    <t>MTÜ Miloserdie</t>
  </si>
  <si>
    <t>PÕHITEGEVUSE  KULUD  KOKKU</t>
  </si>
  <si>
    <t xml:space="preserve">                                                                                                Lisa 2                </t>
  </si>
  <si>
    <t xml:space="preserve">                                                                                                Sillamäe Linnavolikogu</t>
  </si>
  <si>
    <t>Lastemänguväljakud</t>
  </si>
  <si>
    <t xml:space="preserve">                                                                                                Lisa 1                </t>
  </si>
  <si>
    <t>Lisa 3</t>
  </si>
  <si>
    <t>Sillamäe Linnavolikogu</t>
  </si>
  <si>
    <t>eurodes</t>
  </si>
  <si>
    <t>Linn</t>
  </si>
  <si>
    <t>Toetused</t>
  </si>
  <si>
    <t>Kokku</t>
  </si>
  <si>
    <t>Põhivara soetus (-) sh</t>
  </si>
  <si>
    <t>1.</t>
  </si>
  <si>
    <t>Sillamäe Prügila sulgemine</t>
  </si>
  <si>
    <t>2.</t>
  </si>
  <si>
    <t>3.</t>
  </si>
  <si>
    <t>4.</t>
  </si>
  <si>
    <t>Lava soetamine kultuuriürituste korraldamiseks</t>
  </si>
  <si>
    <t>5.</t>
  </si>
  <si>
    <t>Teede remont</t>
  </si>
  <si>
    <t>6.</t>
  </si>
  <si>
    <t>Astangu Kooli hoone ümberehitamine</t>
  </si>
  <si>
    <t>7.</t>
  </si>
  <si>
    <t>8.</t>
  </si>
  <si>
    <t>9.</t>
  </si>
  <si>
    <t>11.</t>
  </si>
  <si>
    <t>12.</t>
  </si>
  <si>
    <t>13.</t>
  </si>
  <si>
    <t>14.</t>
  </si>
  <si>
    <t>Linna rahaliste vahendite jaotamata jääk</t>
  </si>
  <si>
    <t>Põhivara soetuseks saadav sihtfinantseerimine(+) sh</t>
  </si>
  <si>
    <t>Ettevõtluse Arendamise Sihtasutus</t>
  </si>
  <si>
    <t>Toetus Majandus- ja Kommunikatsiooniministeeriumist</t>
  </si>
  <si>
    <t>Sillamäe linna veevarustus- ja kanalisatsioonisüsteemide rekonstrueerimine</t>
  </si>
  <si>
    <t>Sillamäe linna veevarustus- ja kanalisatsioonisüsteemide rekonstrueerimine (PIU)</t>
  </si>
  <si>
    <t xml:space="preserve">  Finantseerimisallikad</t>
  </si>
  <si>
    <t xml:space="preserve">                                                                                                31.01.2012.a.</t>
  </si>
  <si>
    <t>31.01.2012.a.</t>
  </si>
  <si>
    <t>Laekumised spordi- ja huvialakoolide tegevusest (Ulei)</t>
  </si>
  <si>
    <t>Laekumised spordi- ja puhkealasest tegevusest (laste laagrid)</t>
  </si>
  <si>
    <t>Keskkonnakaitsealase tegevuse tulud (jäätmete käitlemine)</t>
  </si>
  <si>
    <t>Linna bussiliinide toetus</t>
  </si>
  <si>
    <t>Laekumised vee erikasutusest</t>
  </si>
  <si>
    <t>Auguremont - tänavate korrashoid</t>
  </si>
  <si>
    <t>Reisijate veo toetus</t>
  </si>
  <si>
    <t>Elamu- ja kommunaalmajandus</t>
  </si>
  <si>
    <t>Radoonivastane kaitse</t>
  </si>
  <si>
    <t>Kultuurikeskuse siseruumide renoveerimine</t>
  </si>
  <si>
    <t>Kultuurikeskuse mööbli soetamine</t>
  </si>
  <si>
    <t>Tškalovi tn 25 hoone energiasäästlikumaks muutmine</t>
  </si>
  <si>
    <t>Lasteaia Rukkilill energiasäästlikumaks muutmine</t>
  </si>
  <si>
    <t>Lasteaia Pääsupesa energiasäästlikumaks muutmine</t>
  </si>
  <si>
    <t>Lasteaia Helepunased purjed energiasäästlikumaks muutmine</t>
  </si>
  <si>
    <t>Kannuka Kooli energiasäästlikumaks muutmine</t>
  </si>
  <si>
    <t>Laste Hoolekande Asutuse Lootus energiasäästlikumaks muutmine</t>
  </si>
  <si>
    <t>Lepingutega ettenähtud garantiisummad</t>
  </si>
  <si>
    <t>SA Keskkonnainvesteeringute Keskus</t>
  </si>
  <si>
    <r>
      <t>Rahandusministeerium (CO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vahendid)</t>
    </r>
  </si>
  <si>
    <t>10400</t>
  </si>
  <si>
    <t>INVESTEERIMISTEGEVUS</t>
  </si>
  <si>
    <t>INVESTEERIMISTEGEVUS  KOKKU</t>
  </si>
  <si>
    <t xml:space="preserve">                                                                                                määrusele nr 71</t>
  </si>
  <si>
    <t>määrusele nr 71</t>
  </si>
</sst>
</file>

<file path=xl/styles.xml><?xml version="1.0" encoding="utf-8"?>
<styleSheet xmlns="http://schemas.openxmlformats.org/spreadsheetml/2006/main">
  <numFmts count="7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0.0000"/>
    <numFmt numFmtId="178" formatCode="mmm/yyyy"/>
    <numFmt numFmtId="179" formatCode="0.000000"/>
    <numFmt numFmtId="180" formatCode="0.00000"/>
    <numFmt numFmtId="181" formatCode="_-* #,##0.000_р_._-;\-* #,##0.000_р_._-;_-* &quot;-&quot;??_р_._-;_-@_-"/>
    <numFmt numFmtId="182" formatCode="_-* #,##0.0_р_._-;\-* #,##0.0_р_._-;_-* &quot;-&quot;_р_._-;_-@_-"/>
    <numFmt numFmtId="183" formatCode="#,##0.0"/>
    <numFmt numFmtId="184" formatCode="0.0000000"/>
    <numFmt numFmtId="185" formatCode="d/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/mm/yyyy"/>
    <numFmt numFmtId="190" formatCode="0.00;[Red]0.00"/>
    <numFmt numFmtId="191" formatCode="0.000;[Red]0.000"/>
    <numFmt numFmtId="192" formatCode="0;[Red]0"/>
    <numFmt numFmtId="193" formatCode="0.0%"/>
    <numFmt numFmtId="194" formatCode="0.000%"/>
    <numFmt numFmtId="195" formatCode="#,##0.000"/>
    <numFmt numFmtId="196" formatCode="General_)"/>
    <numFmt numFmtId="197" formatCode="_-* #,##0\ _k_r_-;\-* #,##0\ _k_r_-;_-* &quot;-&quot;??\ _k_r_-;_-@_-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000"/>
    <numFmt numFmtId="207" formatCode="0.000000000"/>
    <numFmt numFmtId="208" formatCode="0.0000000000"/>
    <numFmt numFmtId="209" formatCode="000000"/>
    <numFmt numFmtId="210" formatCode="#,##0.00&quot;EEK&quot;;[Red]\-#,##0.00&quot;EEK&quot;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#,##0_р_."/>
    <numFmt numFmtId="220" formatCode="[$€-2]\ ###,000_);[Red]\([$€-2]\ ###,000\)"/>
    <numFmt numFmtId="221" formatCode="[$-425]d\.\ mmmm\ yyyy&quot;. a.&quot;"/>
    <numFmt numFmtId="222" formatCode="00000"/>
    <numFmt numFmtId="223" formatCode="_-* #,##0.0\ _k_r_-;\-* #,##0.0\ _k_r_-;_-* &quot;-&quot;?\ _k_r_-;_-@_-"/>
    <numFmt numFmtId="224" formatCode="#,##0.0_ ;\-#,##0.0\ "/>
    <numFmt numFmtId="225" formatCode="#,##0.0000"/>
    <numFmt numFmtId="226" formatCode="dd\.mm\.yyyy;@"/>
    <numFmt numFmtId="227" formatCode="#,##0.00\ _k_r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2"/>
      <name val="Arial"/>
      <family val="2"/>
    </font>
    <font>
      <i/>
      <sz val="11"/>
      <color indexed="12"/>
      <name val="Arial"/>
      <family val="2"/>
    </font>
    <font>
      <sz val="10"/>
      <color indexed="8"/>
      <name val="Arial"/>
      <family val="2"/>
    </font>
    <font>
      <b/>
      <i/>
      <sz val="11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name val="Arial Baltic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4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205">
    <xf numFmtId="0" fontId="0" fillId="0" borderId="0" xfId="0" applyAlignment="1">
      <alignment/>
    </xf>
    <xf numFmtId="0" fontId="22" fillId="0" borderId="10" xfId="60" applyFont="1" applyFill="1" applyBorder="1" applyProtection="1">
      <alignment/>
      <protection locked="0"/>
    </xf>
    <xf numFmtId="3" fontId="23" fillId="0" borderId="10" xfId="60" applyNumberFormat="1" applyFont="1" applyFill="1" applyBorder="1" applyAlignment="1" applyProtection="1">
      <alignment horizontal="left"/>
      <protection locked="0"/>
    </xf>
    <xf numFmtId="3" fontId="14" fillId="0" borderId="0" xfId="74" applyNumberFormat="1" applyFont="1">
      <alignment/>
      <protection/>
    </xf>
    <xf numFmtId="0" fontId="22" fillId="0" borderId="0" xfId="74" applyFont="1">
      <alignment/>
      <protection/>
    </xf>
    <xf numFmtId="0" fontId="24" fillId="0" borderId="10" xfId="74" applyFont="1" applyBorder="1" applyAlignment="1">
      <alignment horizontal="center" vertical="center"/>
      <protection/>
    </xf>
    <xf numFmtId="3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74" applyNumberFormat="1" applyFont="1" applyBorder="1">
      <alignment/>
      <protection/>
    </xf>
    <xf numFmtId="0" fontId="14" fillId="0" borderId="0" xfId="74" applyFont="1">
      <alignment/>
      <protection/>
    </xf>
    <xf numFmtId="0" fontId="23" fillId="24" borderId="10" xfId="60" applyFont="1" applyFill="1" applyBorder="1">
      <alignment/>
      <protection/>
    </xf>
    <xf numFmtId="3" fontId="23" fillId="24" borderId="10" xfId="60" applyNumberFormat="1" applyFont="1" applyFill="1" applyBorder="1" applyAlignment="1" applyProtection="1">
      <alignment/>
      <protection/>
    </xf>
    <xf numFmtId="0" fontId="26" fillId="0" borderId="0" xfId="74" applyFont="1">
      <alignment/>
      <protection/>
    </xf>
    <xf numFmtId="0" fontId="25" fillId="0" borderId="10" xfId="74" applyFont="1" applyBorder="1">
      <alignment/>
      <protection/>
    </xf>
    <xf numFmtId="0" fontId="25" fillId="0" borderId="10" xfId="57" applyFont="1" applyFill="1" applyBorder="1">
      <alignment/>
      <protection/>
    </xf>
    <xf numFmtId="0" fontId="25" fillId="0" borderId="10" xfId="60" applyFont="1" applyFill="1" applyBorder="1">
      <alignment/>
      <protection/>
    </xf>
    <xf numFmtId="3" fontId="25" fillId="0" borderId="10" xfId="60" applyNumberFormat="1" applyFont="1" applyFill="1" applyBorder="1" applyAlignment="1" applyProtection="1">
      <alignment/>
      <protection/>
    </xf>
    <xf numFmtId="0" fontId="27" fillId="0" borderId="0" xfId="74" applyFont="1">
      <alignment/>
      <protection/>
    </xf>
    <xf numFmtId="0" fontId="14" fillId="0" borderId="10" xfId="74" applyFont="1" applyBorder="1">
      <alignment/>
      <protection/>
    </xf>
    <xf numFmtId="0" fontId="14" fillId="0" borderId="10" xfId="60" applyFont="1" applyFill="1" applyBorder="1">
      <alignment/>
      <protection/>
    </xf>
    <xf numFmtId="3" fontId="28" fillId="0" borderId="10" xfId="60" applyNumberFormat="1" applyFont="1" applyFill="1" applyBorder="1" applyAlignment="1" applyProtection="1">
      <alignment/>
      <protection locked="0"/>
    </xf>
    <xf numFmtId="0" fontId="14" fillId="0" borderId="10" xfId="57" applyFont="1" applyFill="1" applyBorder="1">
      <alignment/>
      <protection/>
    </xf>
    <xf numFmtId="0" fontId="14" fillId="0" borderId="10" xfId="57" applyFont="1" applyBorder="1">
      <alignment/>
      <protection/>
    </xf>
    <xf numFmtId="0" fontId="27" fillId="0" borderId="10" xfId="74" applyFont="1" applyBorder="1">
      <alignment/>
      <protection/>
    </xf>
    <xf numFmtId="0" fontId="29" fillId="0" borderId="10" xfId="60" applyFont="1" applyFill="1" applyBorder="1">
      <alignment/>
      <protection/>
    </xf>
    <xf numFmtId="3" fontId="29" fillId="0" borderId="10" xfId="60" applyNumberFormat="1" applyFont="1" applyFill="1" applyBorder="1" applyAlignment="1" applyProtection="1">
      <alignment/>
      <protection/>
    </xf>
    <xf numFmtId="3" fontId="28" fillId="0" borderId="10" xfId="60" applyNumberFormat="1" applyFont="1" applyFill="1" applyBorder="1" applyAlignment="1" applyProtection="1">
      <alignment/>
      <protection/>
    </xf>
    <xf numFmtId="3" fontId="28" fillId="0" borderId="10" xfId="60" applyNumberFormat="1" applyFont="1" applyFill="1" applyBorder="1" applyProtection="1">
      <alignment/>
      <protection locked="0"/>
    </xf>
    <xf numFmtId="0" fontId="30" fillId="0" borderId="10" xfId="60" applyFont="1" applyFill="1" applyBorder="1">
      <alignment/>
      <protection/>
    </xf>
    <xf numFmtId="3" fontId="31" fillId="0" borderId="10" xfId="60" applyNumberFormat="1" applyFont="1" applyFill="1" applyBorder="1" applyAlignment="1" applyProtection="1">
      <alignment/>
      <protection/>
    </xf>
    <xf numFmtId="0" fontId="28" fillId="0" borderId="10" xfId="60" applyFont="1" applyFill="1" applyBorder="1">
      <alignment/>
      <protection/>
    </xf>
    <xf numFmtId="0" fontId="14" fillId="0" borderId="10" xfId="60" applyFont="1" applyFill="1" applyBorder="1" applyAlignment="1">
      <alignment/>
      <protection/>
    </xf>
    <xf numFmtId="0" fontId="23" fillId="24" borderId="10" xfId="57" applyFont="1" applyFill="1" applyBorder="1" applyAlignment="1">
      <alignment horizontal="left"/>
      <protection/>
    </xf>
    <xf numFmtId="0" fontId="23" fillId="24" borderId="10" xfId="57" applyFont="1" applyFill="1" applyBorder="1">
      <alignment/>
      <protection/>
    </xf>
    <xf numFmtId="3" fontId="23" fillId="24" borderId="10" xfId="57" applyNumberFormat="1" applyFont="1" applyFill="1" applyBorder="1">
      <alignment/>
      <protection/>
    </xf>
    <xf numFmtId="0" fontId="23" fillId="25" borderId="10" xfId="57" applyFont="1" applyFill="1" applyBorder="1" applyAlignment="1">
      <alignment horizontal="left"/>
      <protection/>
    </xf>
    <xf numFmtId="0" fontId="23" fillId="25" borderId="10" xfId="57" applyFont="1" applyFill="1" applyBorder="1">
      <alignment/>
      <protection/>
    </xf>
    <xf numFmtId="3" fontId="23" fillId="25" borderId="10" xfId="57" applyNumberFormat="1" applyFont="1" applyFill="1" applyBorder="1">
      <alignment/>
      <protection/>
    </xf>
    <xf numFmtId="0" fontId="22" fillId="25" borderId="0" xfId="74" applyFont="1" applyFill="1">
      <alignment/>
      <protection/>
    </xf>
    <xf numFmtId="0" fontId="24" fillId="0" borderId="0" xfId="74" applyFont="1">
      <alignment/>
      <protection/>
    </xf>
    <xf numFmtId="0" fontId="14" fillId="0" borderId="10" xfId="57" applyFont="1" applyFill="1" applyBorder="1" applyAlignment="1">
      <alignment horizontal="left"/>
      <protection/>
    </xf>
    <xf numFmtId="3" fontId="14" fillId="0" borderId="10" xfId="57" applyNumberFormat="1" applyFont="1" applyBorder="1">
      <alignment/>
      <protection/>
    </xf>
    <xf numFmtId="0" fontId="32" fillId="24" borderId="10" xfId="60" applyFont="1" applyFill="1" applyBorder="1">
      <alignment/>
      <protection/>
    </xf>
    <xf numFmtId="3" fontId="32" fillId="24" borderId="10" xfId="57" applyNumberFormat="1" applyFont="1" applyFill="1" applyBorder="1">
      <alignment/>
      <protection/>
    </xf>
    <xf numFmtId="0" fontId="33" fillId="0" borderId="0" xfId="74" applyFont="1">
      <alignment/>
      <protection/>
    </xf>
    <xf numFmtId="0" fontId="32" fillId="25" borderId="10" xfId="60" applyFont="1" applyFill="1" applyBorder="1">
      <alignment/>
      <protection/>
    </xf>
    <xf numFmtId="3" fontId="32" fillId="25" borderId="10" xfId="57" applyNumberFormat="1" applyFont="1" applyFill="1" applyBorder="1">
      <alignment/>
      <protection/>
    </xf>
    <xf numFmtId="0" fontId="33" fillId="25" borderId="0" xfId="74" applyFont="1" applyFill="1">
      <alignment/>
      <protection/>
    </xf>
    <xf numFmtId="0" fontId="24" fillId="24" borderId="10" xfId="57" applyFont="1" applyFill="1" applyBorder="1">
      <alignment/>
      <protection/>
    </xf>
    <xf numFmtId="3" fontId="24" fillId="24" borderId="10" xfId="57" applyNumberFormat="1" applyFont="1" applyFill="1" applyBorder="1">
      <alignment/>
      <protection/>
    </xf>
    <xf numFmtId="0" fontId="22" fillId="24" borderId="10" xfId="60" applyFont="1" applyFill="1" applyBorder="1">
      <alignment/>
      <protection/>
    </xf>
    <xf numFmtId="3" fontId="22" fillId="24" borderId="10" xfId="57" applyNumberFormat="1" applyFont="1" applyFill="1" applyBorder="1">
      <alignment/>
      <protection/>
    </xf>
    <xf numFmtId="3" fontId="14" fillId="25" borderId="0" xfId="69" applyNumberFormat="1" applyFont="1" applyFill="1" applyBorder="1">
      <alignment/>
      <protection/>
    </xf>
    <xf numFmtId="3" fontId="14" fillId="25" borderId="0" xfId="69" applyNumberFormat="1" applyFont="1" applyFill="1" applyBorder="1" applyAlignment="1">
      <alignment horizontal="left"/>
      <protection/>
    </xf>
    <xf numFmtId="0" fontId="30" fillId="25" borderId="0" xfId="75" applyFont="1" applyFill="1" applyAlignment="1">
      <alignment horizontal="center" vertical="center"/>
      <protection/>
    </xf>
    <xf numFmtId="49" fontId="35" fillId="25" borderId="11" xfId="69" applyNumberFormat="1" applyFont="1" applyFill="1" applyBorder="1" applyAlignment="1">
      <alignment horizontal="center" vertical="center"/>
      <protection/>
    </xf>
    <xf numFmtId="0" fontId="35" fillId="25" borderId="12" xfId="69" applyFont="1" applyFill="1" applyBorder="1" applyAlignment="1">
      <alignment horizontal="center" vertical="center"/>
      <protection/>
    </xf>
    <xf numFmtId="0" fontId="37" fillId="0" borderId="0" xfId="74" applyFont="1">
      <alignment/>
      <protection/>
    </xf>
    <xf numFmtId="0" fontId="14" fillId="0" borderId="13" xfId="60" applyFont="1" applyFill="1" applyBorder="1" applyAlignment="1">
      <alignment horizontal="right"/>
      <protection/>
    </xf>
    <xf numFmtId="0" fontId="14" fillId="0" borderId="14" xfId="60" applyFont="1" applyFill="1" applyBorder="1">
      <alignment/>
      <protection/>
    </xf>
    <xf numFmtId="0" fontId="14" fillId="0" borderId="15" xfId="60" applyFont="1" applyFill="1" applyBorder="1" applyAlignment="1">
      <alignment horizontal="right"/>
      <protection/>
    </xf>
    <xf numFmtId="0" fontId="14" fillId="0" borderId="16" xfId="60" applyFont="1" applyFill="1" applyBorder="1" applyAlignment="1">
      <alignment horizontal="right"/>
      <protection/>
    </xf>
    <xf numFmtId="0" fontId="14" fillId="0" borderId="17" xfId="60" applyFont="1" applyFill="1" applyBorder="1">
      <alignment/>
      <protection/>
    </xf>
    <xf numFmtId="49" fontId="14" fillId="25" borderId="13" xfId="69" applyNumberFormat="1" applyFont="1" applyFill="1" applyBorder="1" applyAlignment="1">
      <alignment horizontal="right"/>
      <protection/>
    </xf>
    <xf numFmtId="0" fontId="14" fillId="25" borderId="14" xfId="69" applyFont="1" applyFill="1" applyBorder="1">
      <alignment/>
      <protection/>
    </xf>
    <xf numFmtId="49" fontId="14" fillId="25" borderId="15" xfId="69" applyNumberFormat="1" applyFont="1" applyFill="1" applyBorder="1" applyAlignment="1">
      <alignment horizontal="right"/>
      <protection/>
    </xf>
    <xf numFmtId="0" fontId="14" fillId="25" borderId="10" xfId="69" applyFont="1" applyFill="1" applyBorder="1">
      <alignment/>
      <protection/>
    </xf>
    <xf numFmtId="49" fontId="14" fillId="25" borderId="16" xfId="69" applyNumberFormat="1" applyFont="1" applyFill="1" applyBorder="1" applyAlignment="1">
      <alignment horizontal="right"/>
      <protection/>
    </xf>
    <xf numFmtId="0" fontId="14" fillId="25" borderId="17" xfId="69" applyFont="1" applyFill="1" applyBorder="1">
      <alignment/>
      <protection/>
    </xf>
    <xf numFmtId="0" fontId="30" fillId="0" borderId="0" xfId="74" applyFont="1">
      <alignment/>
      <protection/>
    </xf>
    <xf numFmtId="0" fontId="14" fillId="0" borderId="0" xfId="71" applyFont="1" applyAlignment="1">
      <alignment horizontal="right"/>
      <protection/>
    </xf>
    <xf numFmtId="0" fontId="14" fillId="0" borderId="0" xfId="71" applyFont="1">
      <alignment/>
      <protection/>
    </xf>
    <xf numFmtId="2" fontId="14" fillId="25" borderId="0" xfId="69" applyNumberFormat="1" applyFont="1" applyFill="1" applyBorder="1" applyAlignment="1">
      <alignment horizontal="left"/>
      <protection/>
    </xf>
    <xf numFmtId="0" fontId="22" fillId="25" borderId="0" xfId="75" applyFont="1" applyFill="1" applyAlignment="1">
      <alignment horizontal="left" vertical="center"/>
      <protection/>
    </xf>
    <xf numFmtId="0" fontId="22" fillId="25" borderId="0" xfId="75" applyFont="1" applyFill="1" applyAlignment="1">
      <alignment horizontal="center" vertical="center"/>
      <protection/>
    </xf>
    <xf numFmtId="0" fontId="26" fillId="0" borderId="0" xfId="71" applyFont="1">
      <alignment/>
      <protection/>
    </xf>
    <xf numFmtId="49" fontId="24" fillId="25" borderId="17" xfId="69" applyNumberFormat="1" applyFont="1" applyFill="1" applyBorder="1" applyAlignment="1">
      <alignment horizontal="center" vertical="center"/>
      <protection/>
    </xf>
    <xf numFmtId="0" fontId="24" fillId="25" borderId="17" xfId="69" applyFont="1" applyFill="1" applyBorder="1" applyAlignment="1">
      <alignment horizontal="center" vertical="center"/>
      <protection/>
    </xf>
    <xf numFmtId="3" fontId="25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71" applyFont="1">
      <alignment/>
      <protection/>
    </xf>
    <xf numFmtId="49" fontId="32" fillId="24" borderId="18" xfId="69" applyNumberFormat="1" applyFont="1" applyFill="1" applyBorder="1" applyAlignment="1">
      <alignment horizontal="left"/>
      <protection/>
    </xf>
    <xf numFmtId="0" fontId="32" fillId="24" borderId="19" xfId="69" applyFont="1" applyFill="1" applyBorder="1" applyAlignment="1">
      <alignment horizontal="center"/>
      <protection/>
    </xf>
    <xf numFmtId="3" fontId="32" fillId="24" borderId="20" xfId="70" applyNumberFormat="1" applyFont="1" applyFill="1" applyBorder="1">
      <alignment/>
      <protection/>
    </xf>
    <xf numFmtId="49" fontId="30" fillId="25" borderId="14" xfId="69" applyNumberFormat="1" applyFont="1" applyFill="1" applyBorder="1" applyAlignment="1">
      <alignment horizontal="right"/>
      <protection/>
    </xf>
    <xf numFmtId="0" fontId="30" fillId="25" borderId="14" xfId="69" applyFont="1" applyFill="1" applyBorder="1">
      <alignment/>
      <protection/>
    </xf>
    <xf numFmtId="3" fontId="30" fillId="25" borderId="14" xfId="69" applyNumberFormat="1" applyFont="1" applyFill="1" applyBorder="1">
      <alignment/>
      <protection/>
    </xf>
    <xf numFmtId="49" fontId="14" fillId="25" borderId="10" xfId="69" applyNumberFormat="1" applyFont="1" applyFill="1" applyBorder="1" applyAlignment="1">
      <alignment horizontal="right"/>
      <protection/>
    </xf>
    <xf numFmtId="3" fontId="14" fillId="25" borderId="10" xfId="71" applyNumberFormat="1" applyFont="1" applyFill="1" applyBorder="1">
      <alignment/>
      <protection/>
    </xf>
    <xf numFmtId="49" fontId="30" fillId="25" borderId="10" xfId="69" applyNumberFormat="1" applyFont="1" applyFill="1" applyBorder="1" applyAlignment="1">
      <alignment horizontal="right"/>
      <protection/>
    </xf>
    <xf numFmtId="0" fontId="30" fillId="25" borderId="10" xfId="69" applyFont="1" applyFill="1" applyBorder="1">
      <alignment/>
      <protection/>
    </xf>
    <xf numFmtId="3" fontId="30" fillId="25" borderId="10" xfId="69" applyNumberFormat="1" applyFont="1" applyFill="1" applyBorder="1">
      <alignment/>
      <protection/>
    </xf>
    <xf numFmtId="0" fontId="30" fillId="25" borderId="10" xfId="75" applyFont="1" applyFill="1" applyBorder="1" applyAlignment="1">
      <alignment horizontal="left"/>
      <protection/>
    </xf>
    <xf numFmtId="3" fontId="30" fillId="25" borderId="10" xfId="71" applyNumberFormat="1" applyFont="1" applyFill="1" applyBorder="1">
      <alignment/>
      <protection/>
    </xf>
    <xf numFmtId="0" fontId="14" fillId="25" borderId="10" xfId="75" applyFont="1" applyFill="1" applyBorder="1" applyAlignment="1">
      <alignment horizontal="left"/>
      <protection/>
    </xf>
    <xf numFmtId="49" fontId="14" fillId="25" borderId="17" xfId="69" applyNumberFormat="1" applyFont="1" applyFill="1" applyBorder="1" applyAlignment="1">
      <alignment horizontal="right"/>
      <protection/>
    </xf>
    <xf numFmtId="3" fontId="14" fillId="25" borderId="17" xfId="71" applyNumberFormat="1" applyFont="1" applyFill="1" applyBorder="1">
      <alignment/>
      <protection/>
    </xf>
    <xf numFmtId="3" fontId="32" fillId="24" borderId="20" xfId="70" applyNumberFormat="1" applyFont="1" applyFill="1" applyBorder="1" applyAlignment="1">
      <alignment horizontal="right"/>
      <protection/>
    </xf>
    <xf numFmtId="49" fontId="14" fillId="25" borderId="14" xfId="69" applyNumberFormat="1" applyFont="1" applyFill="1" applyBorder="1" applyAlignment="1">
      <alignment horizontal="right"/>
      <protection/>
    </xf>
    <xf numFmtId="3" fontId="14" fillId="25" borderId="14" xfId="71" applyNumberFormat="1" applyFont="1" applyFill="1" applyBorder="1">
      <alignment/>
      <protection/>
    </xf>
    <xf numFmtId="3" fontId="32" fillId="24" borderId="20" xfId="69" applyNumberFormat="1" applyFont="1" applyFill="1" applyBorder="1" applyAlignment="1">
      <alignment horizontal="right"/>
      <protection/>
    </xf>
    <xf numFmtId="0" fontId="14" fillId="25" borderId="14" xfId="69" applyFont="1" applyFill="1" applyBorder="1" applyAlignment="1">
      <alignment horizontal="left"/>
      <protection/>
    </xf>
    <xf numFmtId="0" fontId="14" fillId="25" borderId="10" xfId="61" applyFont="1" applyFill="1" applyBorder="1" applyAlignment="1">
      <alignment horizontal="left"/>
      <protection/>
    </xf>
    <xf numFmtId="3" fontId="30" fillId="25" borderId="10" xfId="69" applyNumberFormat="1" applyFont="1" applyFill="1" applyBorder="1" applyAlignment="1">
      <alignment horizontal="right"/>
      <protection/>
    </xf>
    <xf numFmtId="3" fontId="30" fillId="25" borderId="17" xfId="71" applyNumberFormat="1" applyFont="1" applyFill="1" applyBorder="1">
      <alignment/>
      <protection/>
    </xf>
    <xf numFmtId="3" fontId="30" fillId="25" borderId="14" xfId="69" applyNumberFormat="1" applyFont="1" applyFill="1" applyBorder="1" applyAlignment="1">
      <alignment horizontal="right"/>
      <protection/>
    </xf>
    <xf numFmtId="49" fontId="38" fillId="25" borderId="10" xfId="69" applyNumberFormat="1" applyFont="1" applyFill="1" applyBorder="1" applyAlignment="1">
      <alignment horizontal="right"/>
      <protection/>
    </xf>
    <xf numFmtId="0" fontId="38" fillId="25" borderId="10" xfId="69" applyFont="1" applyFill="1" applyBorder="1">
      <alignment/>
      <protection/>
    </xf>
    <xf numFmtId="0" fontId="30" fillId="25" borderId="10" xfId="61" applyFont="1" applyFill="1" applyBorder="1" applyAlignment="1">
      <alignment horizontal="left"/>
      <protection/>
    </xf>
    <xf numFmtId="3" fontId="38" fillId="25" borderId="10" xfId="69" applyNumberFormat="1" applyFont="1" applyFill="1" applyBorder="1" applyAlignment="1">
      <alignment horizontal="right"/>
      <protection/>
    </xf>
    <xf numFmtId="49" fontId="30" fillId="25" borderId="10" xfId="70" applyNumberFormat="1" applyFont="1" applyFill="1" applyBorder="1" applyAlignment="1">
      <alignment horizontal="right"/>
      <protection/>
    </xf>
    <xf numFmtId="0" fontId="30" fillId="25" borderId="10" xfId="70" applyFont="1" applyFill="1" applyBorder="1">
      <alignment/>
      <protection/>
    </xf>
    <xf numFmtId="3" fontId="32" fillId="24" borderId="20" xfId="69" applyNumberFormat="1" applyFont="1" applyFill="1" applyBorder="1">
      <alignment/>
      <protection/>
    </xf>
    <xf numFmtId="0" fontId="30" fillId="25" borderId="21" xfId="69" applyFont="1" applyFill="1" applyBorder="1">
      <alignment/>
      <protection/>
    </xf>
    <xf numFmtId="0" fontId="30" fillId="25" borderId="10" xfId="69" applyFont="1" applyFill="1" applyBorder="1" applyAlignment="1">
      <alignment horizontal="left"/>
      <protection/>
    </xf>
    <xf numFmtId="3" fontId="30" fillId="25" borderId="10" xfId="70" applyNumberFormat="1" applyFont="1" applyFill="1" applyBorder="1" applyAlignment="1">
      <alignment horizontal="right"/>
      <protection/>
    </xf>
    <xf numFmtId="0" fontId="39" fillId="24" borderId="18" xfId="75" applyFont="1" applyFill="1" applyBorder="1" applyAlignment="1">
      <alignment horizontal="left" vertical="center"/>
      <protection/>
    </xf>
    <xf numFmtId="0" fontId="40" fillId="24" borderId="19" xfId="75" applyFont="1" applyFill="1" applyBorder="1" applyAlignment="1">
      <alignment horizontal="left"/>
      <protection/>
    </xf>
    <xf numFmtId="3" fontId="39" fillId="24" borderId="20" xfId="69" applyNumberFormat="1" applyFont="1" applyFill="1" applyBorder="1">
      <alignment/>
      <protection/>
    </xf>
    <xf numFmtId="3" fontId="36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4" fillId="0" borderId="14" xfId="74" applyNumberFormat="1" applyFont="1" applyBorder="1">
      <alignment/>
      <protection/>
    </xf>
    <xf numFmtId="3" fontId="14" fillId="0" borderId="17" xfId="74" applyNumberFormat="1" applyFont="1" applyBorder="1">
      <alignment/>
      <protection/>
    </xf>
    <xf numFmtId="3" fontId="14" fillId="25" borderId="10" xfId="74" applyNumberFormat="1" applyFont="1" applyFill="1" applyBorder="1">
      <alignment/>
      <protection/>
    </xf>
    <xf numFmtId="0" fontId="32" fillId="24" borderId="19" xfId="57" applyFont="1" applyFill="1" applyBorder="1" applyAlignment="1">
      <alignment horizontal="left"/>
      <protection/>
    </xf>
    <xf numFmtId="0" fontId="39" fillId="25" borderId="0" xfId="75" applyFont="1" applyFill="1" applyAlignment="1">
      <alignment horizontal="left" vertical="center"/>
      <protection/>
    </xf>
    <xf numFmtId="0" fontId="32" fillId="24" borderId="18" xfId="57" applyFont="1" applyFill="1" applyBorder="1" applyAlignment="1">
      <alignment horizontal="left"/>
      <protection/>
    </xf>
    <xf numFmtId="0" fontId="32" fillId="24" borderId="19" xfId="60" applyFont="1" applyFill="1" applyBorder="1" applyAlignment="1">
      <alignment horizontal="left"/>
      <protection/>
    </xf>
    <xf numFmtId="3" fontId="32" fillId="24" borderId="19" xfId="60" applyNumberFormat="1" applyFont="1" applyFill="1" applyBorder="1">
      <alignment/>
      <protection/>
    </xf>
    <xf numFmtId="0" fontId="39" fillId="24" borderId="18" xfId="75" applyFont="1" applyFill="1" applyBorder="1" applyAlignment="1">
      <alignment horizontal="left" vertical="center"/>
      <protection/>
    </xf>
    <xf numFmtId="0" fontId="39" fillId="24" borderId="19" xfId="74" applyFont="1" applyFill="1" applyBorder="1">
      <alignment/>
      <protection/>
    </xf>
    <xf numFmtId="3" fontId="39" fillId="24" borderId="19" xfId="74" applyNumberFormat="1" applyFont="1" applyFill="1" applyBorder="1">
      <alignment/>
      <protection/>
    </xf>
    <xf numFmtId="0" fontId="22" fillId="0" borderId="0" xfId="57" applyFont="1" applyFill="1" applyBorder="1" applyAlignment="1">
      <alignment horizontal="left"/>
      <protection/>
    </xf>
    <xf numFmtId="0" fontId="26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0" fillId="0" borderId="24" xfId="0" applyFont="1" applyBorder="1" applyAlignment="1">
      <alignment/>
    </xf>
    <xf numFmtId="0" fontId="30" fillId="0" borderId="25" xfId="0" applyFont="1" applyBorder="1" applyAlignment="1">
      <alignment/>
    </xf>
    <xf numFmtId="3" fontId="30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39" fillId="24" borderId="27" xfId="0" applyFont="1" applyFill="1" applyBorder="1" applyAlignment="1">
      <alignment horizontal="center"/>
    </xf>
    <xf numFmtId="0" fontId="39" fillId="24" borderId="25" xfId="0" applyFont="1" applyFill="1" applyBorder="1" applyAlignment="1">
      <alignment horizontal="center"/>
    </xf>
    <xf numFmtId="3" fontId="39" fillId="24" borderId="28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4" fillId="25" borderId="29" xfId="58" applyFont="1" applyFill="1" applyBorder="1" applyAlignment="1">
      <alignment horizontal="left" wrapText="1"/>
      <protection/>
    </xf>
    <xf numFmtId="3" fontId="14" fillId="25" borderId="30" xfId="58" applyNumberFormat="1" applyFont="1" applyFill="1" applyBorder="1" applyAlignment="1">
      <alignment horizontal="right" wrapText="1"/>
      <protection/>
    </xf>
    <xf numFmtId="3" fontId="0" fillId="0" borderId="31" xfId="0" applyNumberFormat="1" applyBorder="1" applyAlignment="1">
      <alignment horizontal="right"/>
    </xf>
    <xf numFmtId="0" fontId="14" fillId="25" borderId="32" xfId="58" applyFont="1" applyFill="1" applyBorder="1" applyAlignment="1">
      <alignment/>
      <protection/>
    </xf>
    <xf numFmtId="3" fontId="14" fillId="25" borderId="21" xfId="58" applyNumberFormat="1" applyFont="1" applyFill="1" applyBorder="1" applyAlignment="1">
      <alignment horizontal="right"/>
      <protection/>
    </xf>
    <xf numFmtId="3" fontId="0" fillId="0" borderId="33" xfId="0" applyNumberFormat="1" applyBorder="1" applyAlignment="1">
      <alignment horizontal="right"/>
    </xf>
    <xf numFmtId="0" fontId="14" fillId="25" borderId="32" xfId="58" applyFont="1" applyFill="1" applyBorder="1" applyAlignment="1">
      <alignment horizontal="justify"/>
      <protection/>
    </xf>
    <xf numFmtId="3" fontId="14" fillId="25" borderId="21" xfId="69" applyNumberFormat="1" applyFont="1" applyFill="1" applyBorder="1" applyAlignment="1">
      <alignment horizontal="right"/>
      <protection/>
    </xf>
    <xf numFmtId="0" fontId="14" fillId="25" borderId="32" xfId="69" applyFont="1" applyFill="1" applyBorder="1" applyAlignment="1">
      <alignment/>
      <protection/>
    </xf>
    <xf numFmtId="0" fontId="14" fillId="0" borderId="34" xfId="72" applyFont="1" applyBorder="1">
      <alignment/>
      <protection/>
    </xf>
    <xf numFmtId="0" fontId="14" fillId="25" borderId="32" xfId="69" applyFont="1" applyFill="1" applyBorder="1">
      <alignment/>
      <protection/>
    </xf>
    <xf numFmtId="0" fontId="0" fillId="0" borderId="32" xfId="0" applyBorder="1" applyAlignment="1">
      <alignment/>
    </xf>
    <xf numFmtId="3" fontId="0" fillId="0" borderId="21" xfId="0" applyNumberFormat="1" applyBorder="1" applyAlignment="1">
      <alignment horizontal="right"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14" fillId="25" borderId="14" xfId="73" applyFont="1" applyFill="1" applyBorder="1">
      <alignment/>
      <protection/>
    </xf>
    <xf numFmtId="3" fontId="14" fillId="25" borderId="30" xfId="73" applyNumberFormat="1" applyFont="1" applyFill="1" applyBorder="1">
      <alignment/>
      <protection/>
    </xf>
    <xf numFmtId="3" fontId="14" fillId="25" borderId="21" xfId="69" applyNumberFormat="1" applyFont="1" applyFill="1" applyBorder="1">
      <alignment/>
      <protection/>
    </xf>
    <xf numFmtId="0" fontId="14" fillId="25" borderId="10" xfId="70" applyFont="1" applyFill="1" applyBorder="1">
      <alignment/>
      <protection/>
    </xf>
    <xf numFmtId="3" fontId="14" fillId="25" borderId="21" xfId="70" applyNumberFormat="1" applyFont="1" applyFill="1" applyBorder="1">
      <alignment/>
      <protection/>
    </xf>
    <xf numFmtId="0" fontId="0" fillId="0" borderId="10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36" xfId="0" applyNumberFormat="1" applyBorder="1" applyAlignment="1">
      <alignment/>
    </xf>
    <xf numFmtId="0" fontId="32" fillId="24" borderId="15" xfId="60" applyFont="1" applyFill="1" applyBorder="1" applyAlignment="1">
      <alignment horizontal="left"/>
      <protection/>
    </xf>
    <xf numFmtId="0" fontId="32" fillId="24" borderId="23" xfId="60" applyFont="1" applyFill="1" applyBorder="1">
      <alignment/>
      <protection/>
    </xf>
    <xf numFmtId="3" fontId="32" fillId="24" borderId="38" xfId="60" applyNumberFormat="1" applyFont="1" applyFill="1" applyBorder="1">
      <alignment/>
      <protection/>
    </xf>
    <xf numFmtId="3" fontId="32" fillId="24" borderId="39" xfId="60" applyNumberFormat="1" applyFont="1" applyFill="1" applyBorder="1">
      <alignment/>
      <protection/>
    </xf>
    <xf numFmtId="3" fontId="32" fillId="24" borderId="25" xfId="0" applyNumberFormat="1" applyFont="1" applyFill="1" applyBorder="1" applyAlignment="1">
      <alignment horizontal="right"/>
    </xf>
    <xf numFmtId="0" fontId="32" fillId="24" borderId="40" xfId="0" applyFont="1" applyFill="1" applyBorder="1" applyAlignment="1">
      <alignment/>
    </xf>
    <xf numFmtId="0" fontId="32" fillId="24" borderId="19" xfId="60" applyFont="1" applyFill="1" applyBorder="1">
      <alignment/>
      <protection/>
    </xf>
    <xf numFmtId="3" fontId="32" fillId="24" borderId="41" xfId="60" applyNumberFormat="1" applyFont="1" applyFill="1" applyBorder="1">
      <alignment/>
      <protection/>
    </xf>
    <xf numFmtId="3" fontId="32" fillId="24" borderId="20" xfId="0" applyNumberFormat="1" applyFont="1" applyFill="1" applyBorder="1" applyAlignment="1">
      <alignment horizontal="right"/>
    </xf>
    <xf numFmtId="0" fontId="32" fillId="24" borderId="18" xfId="0" applyFont="1" applyFill="1" applyBorder="1" applyAlignment="1">
      <alignment/>
    </xf>
    <xf numFmtId="0" fontId="32" fillId="24" borderId="19" xfId="60" applyFont="1" applyFill="1" applyBorder="1" applyAlignment="1">
      <alignment/>
      <protection/>
    </xf>
    <xf numFmtId="3" fontId="32" fillId="24" borderId="41" xfId="60" applyNumberFormat="1" applyFont="1" applyFill="1" applyBorder="1" applyAlignment="1">
      <alignment/>
      <protection/>
    </xf>
    <xf numFmtId="0" fontId="32" fillId="24" borderId="18" xfId="0" applyFont="1" applyFill="1" applyBorder="1" applyAlignment="1">
      <alignment/>
    </xf>
    <xf numFmtId="3" fontId="42" fillId="24" borderId="41" xfId="57" applyNumberFormat="1" applyFont="1" applyFill="1" applyBorder="1" applyAlignment="1">
      <alignment horizontal="left"/>
      <protection/>
    </xf>
    <xf numFmtId="3" fontId="32" fillId="24" borderId="20" xfId="0" applyNumberFormat="1" applyFont="1" applyFill="1" applyBorder="1" applyAlignment="1">
      <alignment horizontal="right"/>
    </xf>
    <xf numFmtId="0" fontId="14" fillId="0" borderId="42" xfId="60" applyFont="1" applyFill="1" applyBorder="1" applyAlignment="1">
      <alignment horizontal="left"/>
      <protection/>
    </xf>
    <xf numFmtId="0" fontId="14" fillId="0" borderId="43" xfId="60" applyFont="1" applyFill="1" applyBorder="1">
      <alignment/>
      <protection/>
    </xf>
    <xf numFmtId="3" fontId="14" fillId="0" borderId="43" xfId="74" applyNumberFormat="1" applyFont="1" applyBorder="1">
      <alignment/>
      <protection/>
    </xf>
    <xf numFmtId="0" fontId="30" fillId="0" borderId="18" xfId="60" applyFont="1" applyFill="1" applyBorder="1" applyAlignment="1">
      <alignment horizontal="left"/>
      <protection/>
    </xf>
    <xf numFmtId="0" fontId="30" fillId="0" borderId="19" xfId="57" applyFont="1" applyFill="1" applyBorder="1">
      <alignment/>
      <protection/>
    </xf>
    <xf numFmtId="3" fontId="30" fillId="0" borderId="20" xfId="74" applyNumberFormat="1" applyFont="1" applyBorder="1">
      <alignment/>
      <protection/>
    </xf>
    <xf numFmtId="0" fontId="14" fillId="25" borderId="14" xfId="68" applyFont="1" applyFill="1" applyBorder="1">
      <alignment/>
      <protection/>
    </xf>
    <xf numFmtId="0" fontId="14" fillId="25" borderId="14" xfId="59" applyFont="1" applyFill="1" applyBorder="1" applyAlignment="1">
      <alignment wrapText="1"/>
      <protection/>
    </xf>
    <xf numFmtId="3" fontId="14" fillId="25" borderId="30" xfId="59" applyNumberFormat="1" applyFont="1" applyFill="1" applyBorder="1" applyAlignment="1">
      <alignment wrapText="1"/>
      <protection/>
    </xf>
    <xf numFmtId="3" fontId="14" fillId="0" borderId="31" xfId="0" applyNumberFormat="1" applyFont="1" applyBorder="1" applyAlignment="1">
      <alignment horizontal="right"/>
    </xf>
    <xf numFmtId="0" fontId="14" fillId="25" borderId="10" xfId="59" applyFont="1" applyFill="1" applyBorder="1" applyAlignment="1">
      <alignment wrapText="1"/>
      <protection/>
    </xf>
    <xf numFmtId="3" fontId="14" fillId="25" borderId="21" xfId="59" applyNumberFormat="1" applyFont="1" applyFill="1" applyBorder="1" applyAlignment="1">
      <alignment wrapText="1"/>
      <protection/>
    </xf>
    <xf numFmtId="3" fontId="14" fillId="0" borderId="33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3" fontId="14" fillId="0" borderId="21" xfId="0" applyNumberFormat="1" applyFont="1" applyBorder="1" applyAlignment="1">
      <alignment/>
    </xf>
    <xf numFmtId="0" fontId="14" fillId="0" borderId="17" xfId="0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0" borderId="37" xfId="0" applyNumberFormat="1" applyFont="1" applyBorder="1" applyAlignment="1">
      <alignment horizontal="right"/>
    </xf>
    <xf numFmtId="0" fontId="14" fillId="0" borderId="10" xfId="60" applyFont="1" applyFill="1" applyBorder="1">
      <alignment/>
      <protection/>
    </xf>
    <xf numFmtId="3" fontId="14" fillId="0" borderId="21" xfId="60" applyNumberFormat="1" applyFont="1" applyFill="1" applyBorder="1">
      <alignment/>
      <protection/>
    </xf>
    <xf numFmtId="0" fontId="24" fillId="0" borderId="10" xfId="60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 2010-2" xfId="58"/>
    <cellStyle name="Normal_Sheet1" xfId="59"/>
    <cellStyle name="Normal_Sheet1 2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2004EELARVE29.01.04." xfId="68"/>
    <cellStyle name="Обычный_2005.a.PROJEKT-1 lugemine" xfId="69"/>
    <cellStyle name="Обычный_2008-1lugem" xfId="70"/>
    <cellStyle name="Обычный_2012.a.21.11." xfId="71"/>
    <cellStyle name="Обычный_Investeerimiskava 2011.a 2-lugemine" xfId="72"/>
    <cellStyle name="Обычный_investkava too projekt" xfId="73"/>
    <cellStyle name="Обычный_LvK Sillamae linna 2012.aasta eelarve Lisa" xfId="74"/>
    <cellStyle name="Обычный_Sheet1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G15" sqref="G15"/>
    </sheetView>
  </sheetViews>
  <sheetFormatPr defaultColWidth="9.00390625" defaultRowHeight="12.75"/>
  <cols>
    <col min="1" max="1" width="6.00390625" style="8" customWidth="1"/>
    <col min="2" max="2" width="6.625" style="8" customWidth="1"/>
    <col min="3" max="3" width="57.25390625" style="8" customWidth="1"/>
    <col min="4" max="4" width="15.125" style="3" customWidth="1"/>
    <col min="5" max="16384" width="9.125" style="8" customWidth="1"/>
  </cols>
  <sheetData>
    <row r="1" spans="1:4" s="4" customFormat="1" ht="15.75">
      <c r="A1" s="1" t="s">
        <v>0</v>
      </c>
      <c r="B1" s="1"/>
      <c r="C1" s="1"/>
      <c r="D1" s="2"/>
    </row>
    <row r="2" spans="1:4" ht="25.5" customHeight="1">
      <c r="A2" s="5" t="s">
        <v>1</v>
      </c>
      <c r="B2" s="204" t="s">
        <v>2</v>
      </c>
      <c r="C2" s="204"/>
      <c r="D2" s="6" t="s">
        <v>3</v>
      </c>
    </row>
    <row r="3" spans="1:4" s="11" customFormat="1" ht="15.75">
      <c r="A3" s="9" t="s">
        <v>4</v>
      </c>
      <c r="B3" s="9"/>
      <c r="C3" s="9"/>
      <c r="D3" s="10">
        <f>SUM(D4,D12,D14,D19,)</f>
        <v>10620355</v>
      </c>
    </row>
    <row r="4" spans="1:4" s="16" customFormat="1" ht="14.25">
      <c r="A4" s="12">
        <v>30</v>
      </c>
      <c r="B4" s="13" t="s">
        <v>5</v>
      </c>
      <c r="C4" s="14"/>
      <c r="D4" s="15">
        <f>SUM(D5:D10)</f>
        <v>5362925</v>
      </c>
    </row>
    <row r="5" spans="1:4" ht="12.75">
      <c r="A5" s="17"/>
      <c r="B5" s="18"/>
      <c r="C5" s="18" t="s">
        <v>6</v>
      </c>
      <c r="D5" s="19">
        <v>5278750</v>
      </c>
    </row>
    <row r="6" spans="1:4" ht="12.75">
      <c r="A6" s="17"/>
      <c r="B6" s="18"/>
      <c r="C6" s="18" t="s">
        <v>7</v>
      </c>
      <c r="D6" s="19">
        <v>80175</v>
      </c>
    </row>
    <row r="7" spans="1:4" ht="12.75" hidden="1">
      <c r="A7" s="17"/>
      <c r="B7" s="18"/>
      <c r="C7" s="18" t="s">
        <v>8</v>
      </c>
      <c r="D7" s="19"/>
    </row>
    <row r="8" spans="1:4" ht="12.75">
      <c r="A8" s="17"/>
      <c r="B8" s="18"/>
      <c r="C8" s="18" t="s">
        <v>9</v>
      </c>
      <c r="D8" s="19">
        <v>4000</v>
      </c>
    </row>
    <row r="9" spans="1:4" ht="12.75" hidden="1">
      <c r="A9" s="17"/>
      <c r="B9" s="18"/>
      <c r="C9" s="18" t="s">
        <v>10</v>
      </c>
      <c r="D9" s="19"/>
    </row>
    <row r="10" spans="1:4" ht="12.75" hidden="1">
      <c r="A10" s="17"/>
      <c r="B10" s="18"/>
      <c r="C10" s="20" t="s">
        <v>11</v>
      </c>
      <c r="D10" s="19"/>
    </row>
    <row r="11" spans="1:4" ht="12.75">
      <c r="A11" s="17"/>
      <c r="B11" s="18"/>
      <c r="C11" s="21"/>
      <c r="D11" s="19"/>
    </row>
    <row r="12" spans="1:4" s="16" customFormat="1" ht="14.25">
      <c r="A12" s="12">
        <v>32</v>
      </c>
      <c r="B12" s="14" t="s">
        <v>12</v>
      </c>
      <c r="C12" s="14"/>
      <c r="D12" s="15">
        <v>929391</v>
      </c>
    </row>
    <row r="13" spans="1:4" s="16" customFormat="1" ht="14.25">
      <c r="A13" s="22"/>
      <c r="B13" s="23"/>
      <c r="C13" s="23"/>
      <c r="D13" s="24"/>
    </row>
    <row r="14" spans="1:4" s="16" customFormat="1" ht="14.25">
      <c r="A14" s="12">
        <v>35</v>
      </c>
      <c r="B14" s="14" t="s">
        <v>13</v>
      </c>
      <c r="C14" s="14"/>
      <c r="D14" s="15">
        <f>SUM(D15:D17)</f>
        <v>4289789</v>
      </c>
    </row>
    <row r="15" spans="1:4" ht="12.75">
      <c r="A15" s="17"/>
      <c r="B15" s="18"/>
      <c r="C15" s="18" t="s">
        <v>14</v>
      </c>
      <c r="D15" s="25">
        <v>1818921</v>
      </c>
    </row>
    <row r="16" spans="1:4" ht="12.75">
      <c r="A16" s="17"/>
      <c r="B16" s="18"/>
      <c r="C16" s="20" t="s">
        <v>15</v>
      </c>
      <c r="D16" s="19">
        <v>2408333</v>
      </c>
    </row>
    <row r="17" spans="1:4" ht="12.75">
      <c r="A17" s="17"/>
      <c r="B17" s="18"/>
      <c r="C17" s="20" t="s">
        <v>16</v>
      </c>
      <c r="D17" s="25">
        <v>62535</v>
      </c>
    </row>
    <row r="18" spans="1:4" ht="12.75">
      <c r="A18" s="17"/>
      <c r="B18" s="18"/>
      <c r="C18" s="20"/>
      <c r="D18" s="25"/>
    </row>
    <row r="19" spans="1:4" s="16" customFormat="1" ht="14.25">
      <c r="A19" s="12">
        <v>38</v>
      </c>
      <c r="B19" s="14" t="s">
        <v>17</v>
      </c>
      <c r="C19" s="14"/>
      <c r="D19" s="15">
        <f>SUM(D20:D22)</f>
        <v>38250</v>
      </c>
    </row>
    <row r="20" spans="1:4" ht="12.75">
      <c r="A20" s="17"/>
      <c r="B20" s="18"/>
      <c r="C20" s="18" t="s">
        <v>18</v>
      </c>
      <c r="D20" s="26">
        <v>35500</v>
      </c>
    </row>
    <row r="21" spans="1:4" ht="12.75">
      <c r="A21" s="17"/>
      <c r="B21" s="18"/>
      <c r="C21" s="18" t="s">
        <v>19</v>
      </c>
      <c r="D21" s="25">
        <v>250</v>
      </c>
    </row>
    <row r="22" spans="1:4" ht="12.75">
      <c r="A22" s="17"/>
      <c r="B22" s="27"/>
      <c r="C22" s="18" t="s">
        <v>20</v>
      </c>
      <c r="D22" s="25">
        <v>2500</v>
      </c>
    </row>
    <row r="23" spans="1:4" ht="12.75">
      <c r="A23" s="17"/>
      <c r="B23" s="27"/>
      <c r="C23" s="18"/>
      <c r="D23" s="28"/>
    </row>
    <row r="24" spans="1:4" s="11" customFormat="1" ht="15.75">
      <c r="A24" s="9" t="s">
        <v>21</v>
      </c>
      <c r="B24" s="9"/>
      <c r="C24" s="9"/>
      <c r="D24" s="10">
        <f>SUM(D25,D31)</f>
        <v>10638168</v>
      </c>
    </row>
    <row r="25" spans="1:4" s="16" customFormat="1" ht="14.25">
      <c r="A25" s="12">
        <v>4</v>
      </c>
      <c r="B25" s="14" t="s">
        <v>22</v>
      </c>
      <c r="C25" s="14"/>
      <c r="D25" s="15">
        <f>SUM(D26:D29)</f>
        <v>1386335</v>
      </c>
    </row>
    <row r="26" spans="1:4" ht="12.75">
      <c r="A26" s="17"/>
      <c r="B26" s="18"/>
      <c r="C26" s="18" t="s">
        <v>23</v>
      </c>
      <c r="D26" s="19">
        <v>65771</v>
      </c>
    </row>
    <row r="27" spans="1:4" ht="12.75">
      <c r="A27" s="17"/>
      <c r="B27" s="27"/>
      <c r="C27" s="29" t="s">
        <v>24</v>
      </c>
      <c r="D27" s="25">
        <v>886234</v>
      </c>
    </row>
    <row r="28" spans="1:4" ht="12.75">
      <c r="A28" s="17"/>
      <c r="B28" s="18"/>
      <c r="C28" s="30" t="s">
        <v>25</v>
      </c>
      <c r="D28" s="25">
        <v>418352</v>
      </c>
    </row>
    <row r="29" spans="1:4" ht="12.75">
      <c r="A29" s="17"/>
      <c r="B29" s="29"/>
      <c r="C29" s="29" t="s">
        <v>26</v>
      </c>
      <c r="D29" s="19">
        <v>15978</v>
      </c>
    </row>
    <row r="30" spans="1:4" ht="12.75">
      <c r="A30" s="17"/>
      <c r="B30" s="29"/>
      <c r="C30" s="29"/>
      <c r="D30" s="19"/>
    </row>
    <row r="31" spans="1:4" s="16" customFormat="1" ht="14.25">
      <c r="A31" s="12">
        <v>5</v>
      </c>
      <c r="B31" s="14" t="s">
        <v>27</v>
      </c>
      <c r="C31" s="14"/>
      <c r="D31" s="15">
        <f>SUM(D32:D34)</f>
        <v>9251833</v>
      </c>
    </row>
    <row r="32" spans="1:4" ht="12.75">
      <c r="A32" s="17"/>
      <c r="B32" s="18"/>
      <c r="C32" s="18" t="s">
        <v>28</v>
      </c>
      <c r="D32" s="25">
        <v>6127255</v>
      </c>
    </row>
    <row r="33" spans="1:4" ht="12.75">
      <c r="A33" s="17"/>
      <c r="B33" s="18"/>
      <c r="C33" s="18" t="s">
        <v>29</v>
      </c>
      <c r="D33" s="25">
        <v>3060578</v>
      </c>
    </row>
    <row r="34" spans="1:4" ht="12.75">
      <c r="A34" s="17"/>
      <c r="B34" s="27"/>
      <c r="C34" s="18" t="s">
        <v>30</v>
      </c>
      <c r="D34" s="19">
        <v>64000</v>
      </c>
    </row>
    <row r="35" spans="1:4" s="4" customFormat="1" ht="15.75">
      <c r="A35" s="31" t="s">
        <v>31</v>
      </c>
      <c r="B35" s="31"/>
      <c r="C35" s="32"/>
      <c r="D35" s="33">
        <f>D3-D24</f>
        <v>-17813</v>
      </c>
    </row>
    <row r="36" spans="1:4" s="37" customFormat="1" ht="15.75">
      <c r="A36" s="34"/>
      <c r="B36" s="34"/>
      <c r="C36" s="35"/>
      <c r="D36" s="36"/>
    </row>
    <row r="37" spans="1:4" s="38" customFormat="1" ht="15.75">
      <c r="A37" s="31" t="s">
        <v>32</v>
      </c>
      <c r="B37" s="31"/>
      <c r="C37" s="32"/>
      <c r="D37" s="33">
        <f>D38+D39+D40+D41+D42+D43+D44+D45+D46+D47+D48+D49</f>
        <v>-2507360</v>
      </c>
    </row>
    <row r="38" spans="1:4" ht="12.75">
      <c r="A38" s="17"/>
      <c r="B38" s="18"/>
      <c r="C38" s="18" t="s">
        <v>33</v>
      </c>
      <c r="D38" s="19"/>
    </row>
    <row r="39" spans="1:4" ht="12.75">
      <c r="A39" s="17"/>
      <c r="B39" s="18"/>
      <c r="C39" s="18" t="s">
        <v>34</v>
      </c>
      <c r="D39" s="19">
        <v>-3604018</v>
      </c>
    </row>
    <row r="40" spans="1:4" ht="12.75">
      <c r="A40" s="17"/>
      <c r="B40" s="18"/>
      <c r="C40" s="18" t="s">
        <v>35</v>
      </c>
      <c r="D40" s="25">
        <v>2267058</v>
      </c>
    </row>
    <row r="41" spans="1:4" ht="12.75">
      <c r="A41" s="17"/>
      <c r="B41" s="18"/>
      <c r="C41" s="30" t="s">
        <v>36</v>
      </c>
      <c r="D41" s="19">
        <v>-1121400</v>
      </c>
    </row>
    <row r="42" spans="1:4" ht="12.75" hidden="1">
      <c r="A42" s="17"/>
      <c r="B42" s="39"/>
      <c r="C42" s="18" t="s">
        <v>37</v>
      </c>
      <c r="D42" s="40"/>
    </row>
    <row r="43" spans="1:4" ht="12.75" hidden="1">
      <c r="A43" s="17"/>
      <c r="B43" s="39"/>
      <c r="C43" s="18" t="s">
        <v>38</v>
      </c>
      <c r="D43" s="40"/>
    </row>
    <row r="44" spans="1:4" ht="12.75" hidden="1">
      <c r="A44" s="17"/>
      <c r="B44" s="18"/>
      <c r="C44" s="39" t="s">
        <v>39</v>
      </c>
      <c r="D44" s="40"/>
    </row>
    <row r="45" spans="1:4" ht="12.75" hidden="1">
      <c r="A45" s="17"/>
      <c r="B45" s="18"/>
      <c r="C45" s="39" t="s">
        <v>40</v>
      </c>
      <c r="D45" s="40"/>
    </row>
    <row r="46" spans="1:4" ht="12.75" hidden="1">
      <c r="A46" s="17"/>
      <c r="B46" s="30"/>
      <c r="C46" s="39" t="s">
        <v>41</v>
      </c>
      <c r="D46" s="19"/>
    </row>
    <row r="47" spans="1:4" ht="12.75" hidden="1">
      <c r="A47" s="17"/>
      <c r="B47" s="18"/>
      <c r="C47" s="30" t="s">
        <v>42</v>
      </c>
      <c r="D47" s="40"/>
    </row>
    <row r="48" spans="1:4" ht="12.75">
      <c r="A48" s="17"/>
      <c r="B48" s="39"/>
      <c r="C48" s="18" t="s">
        <v>43</v>
      </c>
      <c r="D48" s="40">
        <v>10000</v>
      </c>
    </row>
    <row r="49" spans="1:4" ht="12.75">
      <c r="A49" s="17"/>
      <c r="B49" s="30"/>
      <c r="C49" s="18" t="s">
        <v>44</v>
      </c>
      <c r="D49" s="19">
        <v>-59000</v>
      </c>
    </row>
    <row r="50" spans="1:4" s="43" customFormat="1" ht="15">
      <c r="A50" s="41" t="s">
        <v>45</v>
      </c>
      <c r="B50" s="41"/>
      <c r="C50" s="41"/>
      <c r="D50" s="42">
        <f>D35+D37</f>
        <v>-2525173</v>
      </c>
    </row>
    <row r="51" spans="1:4" s="46" customFormat="1" ht="15">
      <c r="A51" s="44"/>
      <c r="B51" s="44"/>
      <c r="C51" s="44"/>
      <c r="D51" s="45"/>
    </row>
    <row r="52" spans="1:4" s="38" customFormat="1" ht="14.25">
      <c r="A52" s="47" t="s">
        <v>46</v>
      </c>
      <c r="B52" s="47"/>
      <c r="C52" s="47"/>
      <c r="D52" s="48">
        <f>D53+D54</f>
        <v>1110200</v>
      </c>
    </row>
    <row r="53" spans="1:4" ht="12.75">
      <c r="A53" s="17"/>
      <c r="B53" s="18" t="s">
        <v>47</v>
      </c>
      <c r="C53" s="18"/>
      <c r="D53" s="40">
        <v>1110200</v>
      </c>
    </row>
    <row r="54" spans="1:4" ht="12.75">
      <c r="A54" s="17"/>
      <c r="B54" s="18" t="s">
        <v>48</v>
      </c>
      <c r="C54" s="18"/>
      <c r="D54" s="40"/>
    </row>
    <row r="55" spans="1:4" ht="12.75">
      <c r="A55" s="17"/>
      <c r="B55" s="18"/>
      <c r="C55" s="18"/>
      <c r="D55" s="40"/>
    </row>
    <row r="56" spans="1:4" s="38" customFormat="1" ht="15.75">
      <c r="A56" s="49" t="s">
        <v>49</v>
      </c>
      <c r="B56" s="49"/>
      <c r="C56" s="49"/>
      <c r="D56" s="50">
        <v>1414973</v>
      </c>
    </row>
  </sheetData>
  <mergeCells count="1">
    <mergeCell ref="B2:C2"/>
  </mergeCells>
  <printOptions/>
  <pageMargins left="0.7874015748031497" right="0.26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21">
      <selection activeCell="G32" sqref="G32"/>
    </sheetView>
  </sheetViews>
  <sheetFormatPr defaultColWidth="9.00390625" defaultRowHeight="15" customHeight="1"/>
  <cols>
    <col min="1" max="1" width="10.75390625" style="8" customWidth="1"/>
    <col min="2" max="2" width="62.25390625" style="8" customWidth="1"/>
    <col min="3" max="3" width="15.125" style="3" customWidth="1"/>
    <col min="4" max="16384" width="9.125" style="8" customWidth="1"/>
  </cols>
  <sheetData>
    <row r="1" spans="2:3" ht="15" customHeight="1">
      <c r="B1" s="51" t="s">
        <v>246</v>
      </c>
      <c r="C1" s="51"/>
    </row>
    <row r="2" spans="2:3" ht="15" customHeight="1">
      <c r="B2" s="52" t="s">
        <v>244</v>
      </c>
      <c r="C2" s="52"/>
    </row>
    <row r="3" spans="2:3" ht="15" customHeight="1">
      <c r="B3" s="51" t="s">
        <v>278</v>
      </c>
      <c r="C3" s="51"/>
    </row>
    <row r="4" spans="2:3" ht="15" customHeight="1">
      <c r="B4" s="51" t="s">
        <v>303</v>
      </c>
      <c r="C4" s="51"/>
    </row>
    <row r="5" ht="15" customHeight="1">
      <c r="C5" s="51"/>
    </row>
    <row r="6" spans="1:2" ht="15" customHeight="1" thickBot="1">
      <c r="A6" s="122" t="s">
        <v>50</v>
      </c>
      <c r="B6" s="53"/>
    </row>
    <row r="7" spans="1:3" ht="30" customHeight="1" thickBot="1">
      <c r="A7" s="54" t="s">
        <v>1</v>
      </c>
      <c r="B7" s="55" t="s">
        <v>51</v>
      </c>
      <c r="C7" s="117" t="s">
        <v>3</v>
      </c>
    </row>
    <row r="8" spans="1:3" s="56" customFormat="1" ht="15" customHeight="1" thickBot="1">
      <c r="A8" s="123">
        <v>30</v>
      </c>
      <c r="B8" s="121" t="s">
        <v>5</v>
      </c>
      <c r="C8" s="125">
        <f>SUM(C9:C11)</f>
        <v>5362925</v>
      </c>
    </row>
    <row r="9" spans="1:3" ht="15" customHeight="1">
      <c r="A9" s="57">
        <v>3000</v>
      </c>
      <c r="B9" s="58" t="s">
        <v>6</v>
      </c>
      <c r="C9" s="118">
        <v>5278750</v>
      </c>
    </row>
    <row r="10" spans="1:3" ht="15" customHeight="1">
      <c r="A10" s="59">
        <v>3030</v>
      </c>
      <c r="B10" s="18" t="s">
        <v>7</v>
      </c>
      <c r="C10" s="7">
        <v>80175</v>
      </c>
    </row>
    <row r="11" spans="1:3" ht="15" customHeight="1" thickBot="1">
      <c r="A11" s="60">
        <v>3044</v>
      </c>
      <c r="B11" s="61" t="s">
        <v>9</v>
      </c>
      <c r="C11" s="119">
        <v>4000</v>
      </c>
    </row>
    <row r="12" spans="1:3" s="56" customFormat="1" ht="15" customHeight="1" thickBot="1">
      <c r="A12" s="123">
        <v>32</v>
      </c>
      <c r="B12" s="124" t="s">
        <v>12</v>
      </c>
      <c r="C12" s="125">
        <f>SUM(C13:C27)</f>
        <v>929391</v>
      </c>
    </row>
    <row r="13" spans="1:3" ht="15" customHeight="1">
      <c r="A13" s="62" t="s">
        <v>52</v>
      </c>
      <c r="B13" s="63" t="s">
        <v>53</v>
      </c>
      <c r="C13" s="118">
        <v>15000</v>
      </c>
    </row>
    <row r="14" spans="1:3" ht="15" customHeight="1">
      <c r="A14" s="64" t="s">
        <v>52</v>
      </c>
      <c r="B14" s="65" t="s">
        <v>54</v>
      </c>
      <c r="C14" s="7">
        <v>2000</v>
      </c>
    </row>
    <row r="15" spans="1:3" ht="15" customHeight="1">
      <c r="A15" s="64" t="s">
        <v>55</v>
      </c>
      <c r="B15" s="65" t="s">
        <v>56</v>
      </c>
      <c r="C15" s="7">
        <v>160000</v>
      </c>
    </row>
    <row r="16" spans="1:3" ht="15" customHeight="1">
      <c r="A16" s="64" t="s">
        <v>55</v>
      </c>
      <c r="B16" s="65" t="s">
        <v>57</v>
      </c>
      <c r="C16" s="7">
        <v>91134</v>
      </c>
    </row>
    <row r="17" spans="1:3" ht="15" customHeight="1">
      <c r="A17" s="64" t="s">
        <v>55</v>
      </c>
      <c r="B17" s="65" t="s">
        <v>58</v>
      </c>
      <c r="C17" s="7">
        <v>118833</v>
      </c>
    </row>
    <row r="18" spans="1:3" ht="15" customHeight="1">
      <c r="A18" s="64" t="s">
        <v>55</v>
      </c>
      <c r="B18" s="65" t="s">
        <v>59</v>
      </c>
      <c r="C18" s="7">
        <v>125500</v>
      </c>
    </row>
    <row r="19" spans="1:3" ht="15" customHeight="1">
      <c r="A19" s="64" t="s">
        <v>60</v>
      </c>
      <c r="B19" s="65" t="s">
        <v>61</v>
      </c>
      <c r="C19" s="7">
        <v>26860</v>
      </c>
    </row>
    <row r="20" spans="1:3" ht="15" customHeight="1">
      <c r="A20" s="64" t="s">
        <v>60</v>
      </c>
      <c r="B20" s="65" t="s">
        <v>62</v>
      </c>
      <c r="C20" s="120">
        <v>20836</v>
      </c>
    </row>
    <row r="21" spans="1:3" ht="15" customHeight="1">
      <c r="A21" s="64" t="s">
        <v>63</v>
      </c>
      <c r="B21" s="65" t="s">
        <v>280</v>
      </c>
      <c r="C21" s="7">
        <v>21205</v>
      </c>
    </row>
    <row r="22" spans="1:3" ht="15" customHeight="1">
      <c r="A22" s="64" t="s">
        <v>63</v>
      </c>
      <c r="B22" s="65" t="s">
        <v>64</v>
      </c>
      <c r="C22" s="7">
        <v>60000</v>
      </c>
    </row>
    <row r="23" spans="1:3" ht="15" customHeight="1">
      <c r="A23" s="64" t="s">
        <v>63</v>
      </c>
      <c r="B23" s="65" t="s">
        <v>281</v>
      </c>
      <c r="C23" s="7">
        <v>12500</v>
      </c>
    </row>
    <row r="24" spans="1:3" ht="15" customHeight="1">
      <c r="A24" s="64" t="s">
        <v>65</v>
      </c>
      <c r="B24" s="65" t="s">
        <v>66</v>
      </c>
      <c r="C24" s="7">
        <v>3844</v>
      </c>
    </row>
    <row r="25" spans="1:3" ht="15" customHeight="1">
      <c r="A25" s="64" t="s">
        <v>65</v>
      </c>
      <c r="B25" s="65" t="s">
        <v>67</v>
      </c>
      <c r="C25" s="120">
        <v>188355</v>
      </c>
    </row>
    <row r="26" spans="1:3" ht="15" customHeight="1">
      <c r="A26" s="64" t="s">
        <v>68</v>
      </c>
      <c r="B26" s="65" t="s">
        <v>282</v>
      </c>
      <c r="C26" s="7">
        <v>7669</v>
      </c>
    </row>
    <row r="27" spans="1:3" ht="15" customHeight="1" thickBot="1">
      <c r="A27" s="66" t="s">
        <v>69</v>
      </c>
      <c r="B27" s="67" t="s">
        <v>70</v>
      </c>
      <c r="C27" s="119">
        <v>75655</v>
      </c>
    </row>
    <row r="28" spans="1:3" s="56" customFormat="1" ht="15" customHeight="1" thickBot="1">
      <c r="A28" s="123">
        <v>3500.352</v>
      </c>
      <c r="B28" s="124" t="s">
        <v>13</v>
      </c>
      <c r="C28" s="125">
        <f>SUM(C29,C30,C38)</f>
        <v>4289789</v>
      </c>
    </row>
    <row r="29" spans="1:3" ht="15" customHeight="1" thickBot="1">
      <c r="A29" s="184" t="s">
        <v>71</v>
      </c>
      <c r="B29" s="185" t="s">
        <v>72</v>
      </c>
      <c r="C29" s="186">
        <v>1818921</v>
      </c>
    </row>
    <row r="30" spans="1:3" ht="15" customHeight="1" thickBot="1">
      <c r="A30" s="187" t="s">
        <v>73</v>
      </c>
      <c r="B30" s="188" t="s">
        <v>74</v>
      </c>
      <c r="C30" s="189">
        <f>SUM(C31:C37)</f>
        <v>2408333</v>
      </c>
    </row>
    <row r="31" spans="1:3" ht="15" customHeight="1">
      <c r="A31" s="62" t="s">
        <v>75</v>
      </c>
      <c r="B31" s="63" t="s">
        <v>76</v>
      </c>
      <c r="C31" s="118">
        <v>1636992</v>
      </c>
    </row>
    <row r="32" spans="1:3" ht="15" customHeight="1">
      <c r="A32" s="64" t="s">
        <v>75</v>
      </c>
      <c r="B32" s="65" t="s">
        <v>77</v>
      </c>
      <c r="C32" s="7">
        <v>13639</v>
      </c>
    </row>
    <row r="33" spans="1:3" ht="15" customHeight="1">
      <c r="A33" s="64" t="s">
        <v>75</v>
      </c>
      <c r="B33" s="65" t="s">
        <v>78</v>
      </c>
      <c r="C33" s="120">
        <v>29726</v>
      </c>
    </row>
    <row r="34" spans="1:3" ht="15" customHeight="1">
      <c r="A34" s="64" t="s">
        <v>75</v>
      </c>
      <c r="B34" s="65" t="s">
        <v>79</v>
      </c>
      <c r="C34" s="7">
        <v>148787</v>
      </c>
    </row>
    <row r="35" spans="1:3" ht="15" customHeight="1">
      <c r="A35" s="64" t="s">
        <v>75</v>
      </c>
      <c r="B35" s="65" t="s">
        <v>80</v>
      </c>
      <c r="C35" s="7">
        <v>47137</v>
      </c>
    </row>
    <row r="36" spans="1:3" ht="15" customHeight="1">
      <c r="A36" s="64" t="s">
        <v>75</v>
      </c>
      <c r="B36" s="65" t="s">
        <v>81</v>
      </c>
      <c r="C36" s="7">
        <v>531605</v>
      </c>
    </row>
    <row r="37" spans="1:3" ht="15" customHeight="1" thickBot="1">
      <c r="A37" s="66" t="s">
        <v>75</v>
      </c>
      <c r="B37" s="67" t="s">
        <v>82</v>
      </c>
      <c r="C37" s="119">
        <v>447</v>
      </c>
    </row>
    <row r="38" spans="1:3" ht="15" customHeight="1" thickBot="1">
      <c r="A38" s="187">
        <v>3500</v>
      </c>
      <c r="B38" s="188" t="s">
        <v>83</v>
      </c>
      <c r="C38" s="189">
        <f>SUM(C39:C42)</f>
        <v>62535</v>
      </c>
    </row>
    <row r="39" spans="1:3" ht="15" customHeight="1">
      <c r="A39" s="62" t="s">
        <v>84</v>
      </c>
      <c r="B39" s="190" t="s">
        <v>85</v>
      </c>
      <c r="C39" s="118">
        <v>23428</v>
      </c>
    </row>
    <row r="40" spans="1:3" ht="15" customHeight="1">
      <c r="A40" s="64" t="s">
        <v>84</v>
      </c>
      <c r="B40" s="65" t="s">
        <v>86</v>
      </c>
      <c r="C40" s="7">
        <v>15995</v>
      </c>
    </row>
    <row r="41" spans="1:3" ht="15" customHeight="1">
      <c r="A41" s="64" t="s">
        <v>84</v>
      </c>
      <c r="B41" s="65" t="s">
        <v>87</v>
      </c>
      <c r="C41" s="7">
        <v>16721</v>
      </c>
    </row>
    <row r="42" spans="1:3" ht="15" customHeight="1" thickBot="1">
      <c r="A42" s="66" t="s">
        <v>84</v>
      </c>
      <c r="B42" s="67" t="s">
        <v>283</v>
      </c>
      <c r="C42" s="119">
        <v>6391</v>
      </c>
    </row>
    <row r="43" spans="1:3" s="56" customFormat="1" ht="15" customHeight="1" thickBot="1">
      <c r="A43" s="123">
        <v>3825.388</v>
      </c>
      <c r="B43" s="124" t="s">
        <v>17</v>
      </c>
      <c r="C43" s="125">
        <f>SUM(C44:C46)</f>
        <v>38250</v>
      </c>
    </row>
    <row r="44" spans="1:3" ht="15" customHeight="1">
      <c r="A44" s="57">
        <v>3825</v>
      </c>
      <c r="B44" s="58" t="s">
        <v>284</v>
      </c>
      <c r="C44" s="118">
        <v>35500</v>
      </c>
    </row>
    <row r="45" spans="1:3" ht="15" customHeight="1">
      <c r="A45" s="59">
        <v>3882</v>
      </c>
      <c r="B45" s="65" t="s">
        <v>88</v>
      </c>
      <c r="C45" s="7">
        <v>250</v>
      </c>
    </row>
    <row r="46" spans="1:3" ht="15" customHeight="1" thickBot="1">
      <c r="A46" s="60">
        <v>3888</v>
      </c>
      <c r="B46" s="67" t="s">
        <v>89</v>
      </c>
      <c r="C46" s="119">
        <v>2500</v>
      </c>
    </row>
    <row r="47" spans="1:3" s="68" customFormat="1" ht="15" customHeight="1" thickBot="1">
      <c r="A47" s="126" t="s">
        <v>90</v>
      </c>
      <c r="B47" s="127"/>
      <c r="C47" s="128">
        <f>SUM(C8,C12,C28,C43,)</f>
        <v>10620355</v>
      </c>
    </row>
  </sheetData>
  <printOptions/>
  <pageMargins left="0.7874015748031497" right="0.2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3"/>
  <sheetViews>
    <sheetView workbookViewId="0" topLeftCell="A2">
      <selection activeCell="I6" sqref="I6"/>
    </sheetView>
  </sheetViews>
  <sheetFormatPr defaultColWidth="9.00390625" defaultRowHeight="15" customHeight="1"/>
  <cols>
    <col min="1" max="1" width="8.75390625" style="70" customWidth="1"/>
    <col min="2" max="2" width="60.25390625" style="70" customWidth="1"/>
    <col min="3" max="3" width="15.125" style="70" customWidth="1"/>
    <col min="4" max="16384" width="9.125" style="70" customWidth="1"/>
  </cols>
  <sheetData>
    <row r="1" spans="1:3" ht="15" customHeight="1">
      <c r="A1" s="69"/>
      <c r="B1" s="71" t="s">
        <v>243</v>
      </c>
      <c r="C1" s="71"/>
    </row>
    <row r="2" spans="1:3" ht="15" customHeight="1">
      <c r="A2" s="69"/>
      <c r="B2" s="71" t="s">
        <v>244</v>
      </c>
      <c r="C2" s="71"/>
    </row>
    <row r="3" spans="1:3" ht="15" customHeight="1">
      <c r="A3" s="69"/>
      <c r="B3" s="71" t="s">
        <v>278</v>
      </c>
      <c r="C3" s="71"/>
    </row>
    <row r="4" spans="1:3" ht="15" customHeight="1">
      <c r="A4" s="69"/>
      <c r="B4" s="71" t="s">
        <v>303</v>
      </c>
      <c r="C4" s="71"/>
    </row>
    <row r="5" ht="15" customHeight="1">
      <c r="A5" s="69"/>
    </row>
    <row r="6" spans="1:9" s="74" customFormat="1" ht="15" customHeight="1">
      <c r="A6" s="72" t="s">
        <v>91</v>
      </c>
      <c r="B6" s="73"/>
      <c r="I6" s="78"/>
    </row>
    <row r="7" spans="1:3" s="78" customFormat="1" ht="29.25" customHeight="1" thickBot="1">
      <c r="A7" s="75" t="s">
        <v>1</v>
      </c>
      <c r="B7" s="76" t="s">
        <v>92</v>
      </c>
      <c r="C7" s="77" t="s">
        <v>3</v>
      </c>
    </row>
    <row r="8" spans="1:3" s="78" customFormat="1" ht="20.25" customHeight="1" thickBot="1">
      <c r="A8" s="79" t="s">
        <v>93</v>
      </c>
      <c r="B8" s="80" t="s">
        <v>94</v>
      </c>
      <c r="C8" s="81">
        <f>SUM(C9,C13,C18,C23,C26,C29,C32)</f>
        <v>1137051</v>
      </c>
    </row>
    <row r="9" spans="1:3" ht="15" customHeight="1">
      <c r="A9" s="82" t="s">
        <v>95</v>
      </c>
      <c r="B9" s="83" t="s">
        <v>96</v>
      </c>
      <c r="C9" s="84">
        <f>SUM(C10:C11)</f>
        <v>83020</v>
      </c>
    </row>
    <row r="10" spans="1:3" ht="15" customHeight="1">
      <c r="A10" s="85">
        <v>50</v>
      </c>
      <c r="B10" s="65" t="s">
        <v>97</v>
      </c>
      <c r="C10" s="86">
        <v>80120</v>
      </c>
    </row>
    <row r="11" spans="1:3" ht="15" customHeight="1">
      <c r="A11" s="85">
        <v>55</v>
      </c>
      <c r="B11" s="65" t="s">
        <v>29</v>
      </c>
      <c r="C11" s="86">
        <v>2900</v>
      </c>
    </row>
    <row r="12" spans="1:3" ht="15" customHeight="1">
      <c r="A12" s="85"/>
      <c r="B12" s="65"/>
      <c r="C12" s="86"/>
    </row>
    <row r="13" spans="1:3" ht="15" customHeight="1">
      <c r="A13" s="87" t="s">
        <v>98</v>
      </c>
      <c r="B13" s="88" t="s">
        <v>99</v>
      </c>
      <c r="C13" s="89">
        <f>SUM(C14:C16)</f>
        <v>806334</v>
      </c>
    </row>
    <row r="14" spans="1:3" ht="15" customHeight="1">
      <c r="A14" s="85">
        <v>50</v>
      </c>
      <c r="B14" s="65" t="s">
        <v>100</v>
      </c>
      <c r="C14" s="86">
        <v>656839</v>
      </c>
    </row>
    <row r="15" spans="1:3" ht="15" customHeight="1">
      <c r="A15" s="85" t="s">
        <v>101</v>
      </c>
      <c r="B15" s="65" t="s">
        <v>102</v>
      </c>
      <c r="C15" s="86">
        <v>15995</v>
      </c>
    </row>
    <row r="16" spans="1:3" ht="15" customHeight="1">
      <c r="A16" s="85">
        <v>55</v>
      </c>
      <c r="B16" s="65" t="s">
        <v>29</v>
      </c>
      <c r="C16" s="86">
        <v>133500</v>
      </c>
    </row>
    <row r="17" spans="1:3" ht="15" customHeight="1">
      <c r="A17" s="85"/>
      <c r="B17" s="65"/>
      <c r="C17" s="86"/>
    </row>
    <row r="18" spans="1:3" ht="15" customHeight="1">
      <c r="A18" s="87" t="s">
        <v>98</v>
      </c>
      <c r="B18" s="88" t="s">
        <v>103</v>
      </c>
      <c r="C18" s="89">
        <f>SUM(C19:C20)</f>
        <v>143368</v>
      </c>
    </row>
    <row r="19" spans="1:3" ht="15" customHeight="1">
      <c r="A19" s="85">
        <v>50</v>
      </c>
      <c r="B19" s="65" t="s">
        <v>28</v>
      </c>
      <c r="C19" s="86">
        <v>120108</v>
      </c>
    </row>
    <row r="20" spans="1:3" ht="15" customHeight="1">
      <c r="A20" s="85">
        <v>55</v>
      </c>
      <c r="B20" s="65" t="s">
        <v>29</v>
      </c>
      <c r="C20" s="86">
        <v>23260</v>
      </c>
    </row>
    <row r="21" spans="1:3" ht="15" customHeight="1">
      <c r="A21" s="85"/>
      <c r="B21" s="65"/>
      <c r="C21" s="86"/>
    </row>
    <row r="22" spans="1:3" ht="15" customHeight="1">
      <c r="A22" s="87" t="s">
        <v>104</v>
      </c>
      <c r="B22" s="90" t="s">
        <v>105</v>
      </c>
      <c r="C22" s="91"/>
    </row>
    <row r="23" spans="1:3" ht="15" customHeight="1">
      <c r="A23" s="85" t="s">
        <v>106</v>
      </c>
      <c r="B23" s="92" t="s">
        <v>107</v>
      </c>
      <c r="C23" s="86">
        <v>17751</v>
      </c>
    </row>
    <row r="24" spans="1:3" ht="15" customHeight="1">
      <c r="A24" s="85"/>
      <c r="B24" s="90"/>
      <c r="C24" s="86"/>
    </row>
    <row r="25" spans="1:3" ht="15" customHeight="1">
      <c r="A25" s="87" t="s">
        <v>104</v>
      </c>
      <c r="B25" s="90" t="s">
        <v>108</v>
      </c>
      <c r="C25" s="91"/>
    </row>
    <row r="26" spans="1:3" ht="15" customHeight="1">
      <c r="A26" s="85" t="s">
        <v>106</v>
      </c>
      <c r="B26" s="92" t="s">
        <v>107</v>
      </c>
      <c r="C26" s="86">
        <v>6600</v>
      </c>
    </row>
    <row r="27" spans="1:3" ht="15" customHeight="1">
      <c r="A27" s="85"/>
      <c r="B27" s="90"/>
      <c r="C27" s="86"/>
    </row>
    <row r="28" spans="1:3" ht="15" customHeight="1">
      <c r="A28" s="87" t="s">
        <v>109</v>
      </c>
      <c r="B28" s="88" t="s">
        <v>110</v>
      </c>
      <c r="C28" s="91"/>
    </row>
    <row r="29" spans="1:3" ht="15" customHeight="1">
      <c r="A29" s="85" t="s">
        <v>111</v>
      </c>
      <c r="B29" s="65" t="s">
        <v>107</v>
      </c>
      <c r="C29" s="86">
        <v>15978</v>
      </c>
    </row>
    <row r="30" spans="1:3" ht="15" customHeight="1">
      <c r="A30" s="85"/>
      <c r="B30" s="65"/>
      <c r="C30" s="86"/>
    </row>
    <row r="31" spans="1:3" ht="15" customHeight="1">
      <c r="A31" s="87" t="s">
        <v>112</v>
      </c>
      <c r="B31" s="88" t="s">
        <v>113</v>
      </c>
      <c r="C31" s="91"/>
    </row>
    <row r="32" spans="1:3" ht="15" customHeight="1">
      <c r="A32" s="85" t="s">
        <v>114</v>
      </c>
      <c r="B32" s="65" t="s">
        <v>115</v>
      </c>
      <c r="C32" s="86">
        <v>64000</v>
      </c>
    </row>
    <row r="33" spans="1:3" ht="15" customHeight="1" thickBot="1">
      <c r="A33" s="93"/>
      <c r="B33" s="67"/>
      <c r="C33" s="94"/>
    </row>
    <row r="34" spans="1:3" s="78" customFormat="1" ht="20.25" customHeight="1" thickBot="1">
      <c r="A34" s="79" t="s">
        <v>116</v>
      </c>
      <c r="B34" s="80" t="s">
        <v>117</v>
      </c>
      <c r="C34" s="95">
        <f>SUM(C36)</f>
        <v>4000</v>
      </c>
    </row>
    <row r="35" spans="1:3" ht="15" customHeight="1">
      <c r="A35" s="96" t="s">
        <v>118</v>
      </c>
      <c r="B35" s="63" t="s">
        <v>119</v>
      </c>
      <c r="C35" s="97"/>
    </row>
    <row r="36" spans="1:3" ht="15" customHeight="1">
      <c r="A36" s="85">
        <v>55</v>
      </c>
      <c r="B36" s="65" t="s">
        <v>29</v>
      </c>
      <c r="C36" s="86">
        <v>4000</v>
      </c>
    </row>
    <row r="37" spans="1:3" ht="15" customHeight="1" thickBot="1">
      <c r="A37" s="93"/>
      <c r="B37" s="67"/>
      <c r="C37" s="94"/>
    </row>
    <row r="38" spans="1:3" s="78" customFormat="1" ht="15" customHeight="1" thickBot="1">
      <c r="A38" s="79" t="s">
        <v>120</v>
      </c>
      <c r="B38" s="80" t="s">
        <v>121</v>
      </c>
      <c r="C38" s="98">
        <f>SUM(C40,C42,C46,C44,C48,C50,C52,C54)</f>
        <v>554961</v>
      </c>
    </row>
    <row r="39" spans="1:3" ht="15" customHeight="1">
      <c r="A39" s="96" t="s">
        <v>122</v>
      </c>
      <c r="B39" s="99" t="s">
        <v>123</v>
      </c>
      <c r="C39" s="97"/>
    </row>
    <row r="40" spans="1:3" ht="15" customHeight="1">
      <c r="A40" s="85">
        <v>55</v>
      </c>
      <c r="B40" s="65" t="s">
        <v>29</v>
      </c>
      <c r="C40" s="86">
        <v>4396</v>
      </c>
    </row>
    <row r="41" spans="1:3" ht="15" customHeight="1">
      <c r="A41" s="85" t="s">
        <v>124</v>
      </c>
      <c r="B41" s="65" t="s">
        <v>125</v>
      </c>
      <c r="C41" s="86"/>
    </row>
    <row r="42" spans="1:3" ht="15" customHeight="1">
      <c r="A42" s="85">
        <v>55</v>
      </c>
      <c r="B42" s="65" t="s">
        <v>29</v>
      </c>
      <c r="C42" s="86">
        <v>410250</v>
      </c>
    </row>
    <row r="43" spans="1:3" ht="15" customHeight="1">
      <c r="A43" s="85" t="s">
        <v>124</v>
      </c>
      <c r="B43" s="65" t="s">
        <v>285</v>
      </c>
      <c r="C43" s="86"/>
    </row>
    <row r="44" spans="1:3" ht="15" customHeight="1">
      <c r="A44" s="85">
        <v>55</v>
      </c>
      <c r="B44" s="65" t="s">
        <v>29</v>
      </c>
      <c r="C44" s="86">
        <v>31600</v>
      </c>
    </row>
    <row r="45" spans="1:3" ht="15" customHeight="1">
      <c r="A45" s="85" t="s">
        <v>124</v>
      </c>
      <c r="B45" s="65" t="s">
        <v>126</v>
      </c>
      <c r="C45" s="86"/>
    </row>
    <row r="46" spans="1:3" ht="15" customHeight="1">
      <c r="A46" s="85">
        <v>55</v>
      </c>
      <c r="B46" s="65" t="s">
        <v>29</v>
      </c>
      <c r="C46" s="86">
        <v>10560</v>
      </c>
    </row>
    <row r="47" spans="1:3" ht="15" customHeight="1">
      <c r="A47" s="85" t="s">
        <v>127</v>
      </c>
      <c r="B47" s="65" t="s">
        <v>286</v>
      </c>
      <c r="C47" s="86"/>
    </row>
    <row r="48" spans="1:3" ht="15" customHeight="1">
      <c r="A48" s="85" t="s">
        <v>128</v>
      </c>
      <c r="B48" s="65" t="s">
        <v>107</v>
      </c>
      <c r="C48" s="86">
        <v>52337</v>
      </c>
    </row>
    <row r="49" spans="1:3" ht="15" customHeight="1">
      <c r="A49" s="85" t="s">
        <v>129</v>
      </c>
      <c r="B49" s="65" t="s">
        <v>130</v>
      </c>
      <c r="C49" s="86"/>
    </row>
    <row r="50" spans="1:3" ht="15" customHeight="1">
      <c r="A50" s="85">
        <v>55</v>
      </c>
      <c r="B50" s="65" t="s">
        <v>29</v>
      </c>
      <c r="C50" s="86">
        <v>38018</v>
      </c>
    </row>
    <row r="51" spans="1:3" ht="15" customHeight="1">
      <c r="A51" s="85" t="s">
        <v>131</v>
      </c>
      <c r="B51" s="65" t="s">
        <v>132</v>
      </c>
      <c r="C51" s="86"/>
    </row>
    <row r="52" spans="1:3" ht="15" customHeight="1">
      <c r="A52" s="85">
        <v>55</v>
      </c>
      <c r="B52" s="65" t="s">
        <v>29</v>
      </c>
      <c r="C52" s="86">
        <v>2800</v>
      </c>
    </row>
    <row r="53" spans="1:3" ht="15" customHeight="1">
      <c r="A53" s="85" t="s">
        <v>131</v>
      </c>
      <c r="B53" s="65" t="s">
        <v>245</v>
      </c>
      <c r="C53" s="94"/>
    </row>
    <row r="54" spans="1:3" ht="15" customHeight="1">
      <c r="A54" s="85">
        <v>55</v>
      </c>
      <c r="B54" s="65" t="s">
        <v>29</v>
      </c>
      <c r="C54" s="94">
        <v>5000</v>
      </c>
    </row>
    <row r="55" spans="1:3" ht="15" customHeight="1" thickBot="1">
      <c r="A55" s="93"/>
      <c r="B55" s="67"/>
      <c r="C55" s="94"/>
    </row>
    <row r="56" spans="1:3" s="78" customFormat="1" ht="15" customHeight="1" thickBot="1">
      <c r="A56" s="79" t="s">
        <v>133</v>
      </c>
      <c r="B56" s="80" t="s">
        <v>134</v>
      </c>
      <c r="C56" s="98">
        <f>SUM(C58,C60,C62,C64,)</f>
        <v>129284</v>
      </c>
    </row>
    <row r="57" spans="1:3" ht="15" customHeight="1">
      <c r="A57" s="96" t="s">
        <v>135</v>
      </c>
      <c r="B57" s="63" t="s">
        <v>136</v>
      </c>
      <c r="C57" s="97"/>
    </row>
    <row r="58" spans="1:3" ht="15" customHeight="1">
      <c r="A58" s="85">
        <v>55</v>
      </c>
      <c r="B58" s="65" t="s">
        <v>29</v>
      </c>
      <c r="C58" s="86">
        <v>23841</v>
      </c>
    </row>
    <row r="59" spans="1:3" ht="15" customHeight="1">
      <c r="A59" s="85" t="s">
        <v>137</v>
      </c>
      <c r="B59" s="65" t="s">
        <v>138</v>
      </c>
      <c r="C59" s="86"/>
    </row>
    <row r="60" spans="1:3" ht="15" customHeight="1">
      <c r="A60" s="85">
        <v>55</v>
      </c>
      <c r="B60" s="65" t="s">
        <v>29</v>
      </c>
      <c r="C60" s="86">
        <v>80670</v>
      </c>
    </row>
    <row r="61" spans="1:3" ht="15" customHeight="1">
      <c r="A61" s="85" t="s">
        <v>139</v>
      </c>
      <c r="B61" s="65" t="s">
        <v>140</v>
      </c>
      <c r="C61" s="86"/>
    </row>
    <row r="62" spans="1:3" ht="15" customHeight="1">
      <c r="A62" s="85">
        <v>55</v>
      </c>
      <c r="B62" s="65" t="s">
        <v>29</v>
      </c>
      <c r="C62" s="86">
        <v>16200</v>
      </c>
    </row>
    <row r="63" spans="1:3" ht="15" customHeight="1">
      <c r="A63" s="85" t="s">
        <v>141</v>
      </c>
      <c r="B63" s="65" t="s">
        <v>142</v>
      </c>
      <c r="C63" s="86"/>
    </row>
    <row r="64" spans="1:3" ht="15" customHeight="1">
      <c r="A64" s="85">
        <v>55</v>
      </c>
      <c r="B64" s="65" t="s">
        <v>29</v>
      </c>
      <c r="C64" s="86">
        <v>8573</v>
      </c>
    </row>
    <row r="65" spans="1:3" ht="15" customHeight="1" thickBot="1">
      <c r="A65" s="93"/>
      <c r="B65" s="67"/>
      <c r="C65" s="94"/>
    </row>
    <row r="66" spans="1:3" s="78" customFormat="1" ht="15" customHeight="1" thickBot="1">
      <c r="A66" s="79" t="s">
        <v>143</v>
      </c>
      <c r="B66" s="80" t="s">
        <v>287</v>
      </c>
      <c r="C66" s="98">
        <f>SUM(C68,C70,C72,C74,C76,C78,C80,C82,C84,C86,C88,C90:C91)</f>
        <v>395590</v>
      </c>
    </row>
    <row r="67" spans="1:3" ht="15" customHeight="1">
      <c r="A67" s="96" t="s">
        <v>144</v>
      </c>
      <c r="B67" s="63" t="s">
        <v>145</v>
      </c>
      <c r="C67" s="97"/>
    </row>
    <row r="68" spans="1:3" ht="15" customHeight="1">
      <c r="A68" s="85" t="s">
        <v>106</v>
      </c>
      <c r="B68" s="65" t="s">
        <v>107</v>
      </c>
      <c r="C68" s="86">
        <v>83168</v>
      </c>
    </row>
    <row r="69" spans="1:3" ht="15" customHeight="1">
      <c r="A69" s="96" t="s">
        <v>144</v>
      </c>
      <c r="B69" s="63" t="s">
        <v>288</v>
      </c>
      <c r="C69" s="86"/>
    </row>
    <row r="70" spans="1:3" ht="15" customHeight="1">
      <c r="A70" s="85" t="s">
        <v>106</v>
      </c>
      <c r="B70" s="65" t="s">
        <v>107</v>
      </c>
      <c r="C70" s="86">
        <v>9301</v>
      </c>
    </row>
    <row r="71" spans="1:3" ht="15" customHeight="1">
      <c r="A71" s="85" t="s">
        <v>144</v>
      </c>
      <c r="B71" s="65" t="s">
        <v>146</v>
      </c>
      <c r="C71" s="86"/>
    </row>
    <row r="72" spans="1:3" ht="15" customHeight="1">
      <c r="A72" s="85" t="s">
        <v>106</v>
      </c>
      <c r="B72" s="65" t="s">
        <v>107</v>
      </c>
      <c r="C72" s="86">
        <v>3500</v>
      </c>
    </row>
    <row r="73" spans="1:3" ht="15" customHeight="1">
      <c r="A73" s="85" t="s">
        <v>144</v>
      </c>
      <c r="B73" s="65" t="s">
        <v>147</v>
      </c>
      <c r="C73" s="86"/>
    </row>
    <row r="74" spans="1:3" ht="15" customHeight="1">
      <c r="A74" s="85" t="s">
        <v>148</v>
      </c>
      <c r="B74" s="65" t="s">
        <v>29</v>
      </c>
      <c r="C74" s="86">
        <v>19463</v>
      </c>
    </row>
    <row r="75" spans="1:3" ht="15" customHeight="1">
      <c r="A75" s="85" t="s">
        <v>149</v>
      </c>
      <c r="B75" s="65" t="s">
        <v>150</v>
      </c>
      <c r="C75" s="86"/>
    </row>
    <row r="76" spans="1:3" ht="15" customHeight="1">
      <c r="A76" s="85" t="s">
        <v>148</v>
      </c>
      <c r="B76" s="65" t="s">
        <v>29</v>
      </c>
      <c r="C76" s="86">
        <v>58096</v>
      </c>
    </row>
    <row r="77" spans="1:3" ht="15" customHeight="1">
      <c r="A77" s="85" t="s">
        <v>151</v>
      </c>
      <c r="B77" s="65" t="s">
        <v>152</v>
      </c>
      <c r="C77" s="86"/>
    </row>
    <row r="78" spans="1:3" ht="15" customHeight="1">
      <c r="A78" s="85" t="s">
        <v>148</v>
      </c>
      <c r="B78" s="65" t="s">
        <v>29</v>
      </c>
      <c r="C78" s="86">
        <v>116041</v>
      </c>
    </row>
    <row r="79" spans="1:3" ht="15" customHeight="1">
      <c r="A79" s="85" t="s">
        <v>156</v>
      </c>
      <c r="B79" s="65" t="s">
        <v>153</v>
      </c>
      <c r="C79" s="86"/>
    </row>
    <row r="80" spans="1:3" ht="15" customHeight="1">
      <c r="A80" s="85" t="s">
        <v>106</v>
      </c>
      <c r="B80" s="65" t="s">
        <v>107</v>
      </c>
      <c r="C80" s="86">
        <v>34150</v>
      </c>
    </row>
    <row r="81" spans="1:3" ht="15" customHeight="1">
      <c r="A81" s="85" t="s">
        <v>156</v>
      </c>
      <c r="B81" s="65" t="s">
        <v>154</v>
      </c>
      <c r="C81" s="86"/>
    </row>
    <row r="82" spans="1:3" ht="15" customHeight="1">
      <c r="A82" s="85" t="s">
        <v>148</v>
      </c>
      <c r="B82" s="65" t="s">
        <v>29</v>
      </c>
      <c r="C82" s="86">
        <v>6318</v>
      </c>
    </row>
    <row r="83" spans="1:3" ht="15" customHeight="1">
      <c r="A83" s="85" t="s">
        <v>156</v>
      </c>
      <c r="B83" s="65" t="s">
        <v>155</v>
      </c>
      <c r="C83" s="86"/>
    </row>
    <row r="84" spans="1:3" ht="15" customHeight="1">
      <c r="A84" s="85" t="s">
        <v>128</v>
      </c>
      <c r="B84" s="65" t="s">
        <v>107</v>
      </c>
      <c r="C84" s="86">
        <v>5734</v>
      </c>
    </row>
    <row r="85" spans="1:3" ht="15" customHeight="1">
      <c r="A85" s="85" t="s">
        <v>156</v>
      </c>
      <c r="B85" s="100" t="s">
        <v>157</v>
      </c>
      <c r="C85" s="86"/>
    </row>
    <row r="86" spans="1:3" ht="15" customHeight="1">
      <c r="A86" s="85" t="s">
        <v>148</v>
      </c>
      <c r="B86" s="65" t="s">
        <v>29</v>
      </c>
      <c r="C86" s="86">
        <v>5756</v>
      </c>
    </row>
    <row r="87" spans="1:3" ht="15" customHeight="1">
      <c r="A87" s="85" t="s">
        <v>156</v>
      </c>
      <c r="B87" s="65" t="s">
        <v>158</v>
      </c>
      <c r="C87" s="86"/>
    </row>
    <row r="88" spans="1:3" ht="15" customHeight="1">
      <c r="A88" s="85" t="s">
        <v>148</v>
      </c>
      <c r="B88" s="65" t="s">
        <v>29</v>
      </c>
      <c r="C88" s="86">
        <v>6000</v>
      </c>
    </row>
    <row r="89" spans="1:3" ht="15" customHeight="1">
      <c r="A89" s="85" t="s">
        <v>156</v>
      </c>
      <c r="B89" s="65" t="s">
        <v>159</v>
      </c>
      <c r="C89" s="86"/>
    </row>
    <row r="90" spans="1:3" ht="15" customHeight="1">
      <c r="A90" s="85" t="s">
        <v>101</v>
      </c>
      <c r="B90" s="65" t="s">
        <v>28</v>
      </c>
      <c r="C90" s="86">
        <v>19291</v>
      </c>
    </row>
    <row r="91" spans="1:3" ht="15" customHeight="1">
      <c r="A91" s="85" t="s">
        <v>148</v>
      </c>
      <c r="B91" s="65" t="s">
        <v>29</v>
      </c>
      <c r="C91" s="86">
        <v>28772</v>
      </c>
    </row>
    <row r="92" spans="1:3" ht="15" customHeight="1" thickBot="1">
      <c r="A92" s="93"/>
      <c r="B92" s="67"/>
      <c r="C92" s="94"/>
    </row>
    <row r="93" spans="1:3" s="78" customFormat="1" ht="15" customHeight="1" thickBot="1">
      <c r="A93" s="79" t="s">
        <v>160</v>
      </c>
      <c r="B93" s="80" t="s">
        <v>161</v>
      </c>
      <c r="C93" s="98">
        <f>SUM(C94,C99,C101,C105,C109,C115,C118,C122,C125,C128,C130,C134,C138,C143,C146,C149,C152,C155,C158,C161,C163,C168)</f>
        <v>2001335</v>
      </c>
    </row>
    <row r="94" spans="1:3" ht="15" customHeight="1">
      <c r="A94" s="82" t="s">
        <v>162</v>
      </c>
      <c r="B94" s="83" t="s">
        <v>163</v>
      </c>
      <c r="C94" s="84">
        <f>SUM(C95:C96)</f>
        <v>412439</v>
      </c>
    </row>
    <row r="95" spans="1:3" ht="15" customHeight="1">
      <c r="A95" s="85" t="s">
        <v>101</v>
      </c>
      <c r="B95" s="65" t="s">
        <v>28</v>
      </c>
      <c r="C95" s="86">
        <v>207101</v>
      </c>
    </row>
    <row r="96" spans="1:3" ht="15" customHeight="1">
      <c r="A96" s="85" t="s">
        <v>148</v>
      </c>
      <c r="B96" s="65" t="s">
        <v>29</v>
      </c>
      <c r="C96" s="86">
        <v>205338</v>
      </c>
    </row>
    <row r="97" spans="1:3" ht="15" customHeight="1">
      <c r="A97" s="85"/>
      <c r="B97" s="65" t="s">
        <v>164</v>
      </c>
      <c r="C97" s="86"/>
    </row>
    <row r="98" spans="1:3" ht="15" customHeight="1">
      <c r="A98" s="87" t="s">
        <v>162</v>
      </c>
      <c r="B98" s="88" t="s">
        <v>165</v>
      </c>
      <c r="C98" s="101"/>
    </row>
    <row r="99" spans="1:3" ht="15" customHeight="1">
      <c r="A99" s="85" t="s">
        <v>106</v>
      </c>
      <c r="B99" s="65" t="s">
        <v>107</v>
      </c>
      <c r="C99" s="86">
        <v>157095</v>
      </c>
    </row>
    <row r="100" spans="1:3" ht="15" customHeight="1">
      <c r="A100" s="85"/>
      <c r="B100" s="65"/>
      <c r="C100" s="86"/>
    </row>
    <row r="101" spans="1:3" ht="15" customHeight="1">
      <c r="A101" s="87" t="s">
        <v>166</v>
      </c>
      <c r="B101" s="88" t="s">
        <v>167</v>
      </c>
      <c r="C101" s="89">
        <f>SUM(C102:C103)</f>
        <v>369889</v>
      </c>
    </row>
    <row r="102" spans="1:3" ht="15" customHeight="1">
      <c r="A102" s="85" t="s">
        <v>101</v>
      </c>
      <c r="B102" s="65" t="s">
        <v>28</v>
      </c>
      <c r="C102" s="86">
        <v>326731</v>
      </c>
    </row>
    <row r="103" spans="1:3" ht="15" customHeight="1">
      <c r="A103" s="85" t="s">
        <v>148</v>
      </c>
      <c r="B103" s="65" t="s">
        <v>29</v>
      </c>
      <c r="C103" s="86">
        <v>43158</v>
      </c>
    </row>
    <row r="104" spans="1:3" ht="15" customHeight="1">
      <c r="A104" s="85"/>
      <c r="B104" s="65"/>
      <c r="C104" s="86"/>
    </row>
    <row r="105" spans="1:3" ht="15" customHeight="1">
      <c r="A105" s="87" t="s">
        <v>168</v>
      </c>
      <c r="B105" s="88" t="s">
        <v>169</v>
      </c>
      <c r="C105" s="89">
        <f>SUM(C106:C107)</f>
        <v>262158</v>
      </c>
    </row>
    <row r="106" spans="1:3" ht="15" customHeight="1">
      <c r="A106" s="85" t="s">
        <v>101</v>
      </c>
      <c r="B106" s="65" t="s">
        <v>28</v>
      </c>
      <c r="C106" s="86">
        <v>211355</v>
      </c>
    </row>
    <row r="107" spans="1:3" ht="15" customHeight="1">
      <c r="A107" s="85" t="s">
        <v>148</v>
      </c>
      <c r="B107" s="65" t="s">
        <v>29</v>
      </c>
      <c r="C107" s="86">
        <v>50803</v>
      </c>
    </row>
    <row r="108" spans="1:3" ht="15" customHeight="1">
      <c r="A108" s="85"/>
      <c r="B108" s="65"/>
      <c r="C108" s="86"/>
    </row>
    <row r="109" spans="1:3" ht="15" customHeight="1">
      <c r="A109" s="87" t="s">
        <v>170</v>
      </c>
      <c r="B109" s="88" t="s">
        <v>171</v>
      </c>
      <c r="C109" s="101">
        <f>SUM(C111:C112)</f>
        <v>30413</v>
      </c>
    </row>
    <row r="110" spans="1:3" ht="15" customHeight="1">
      <c r="A110" s="85"/>
      <c r="B110" s="65" t="s">
        <v>172</v>
      </c>
      <c r="C110" s="86"/>
    </row>
    <row r="111" spans="1:3" ht="15" customHeight="1">
      <c r="A111" s="85" t="s">
        <v>106</v>
      </c>
      <c r="B111" s="65" t="s">
        <v>107</v>
      </c>
      <c r="C111" s="86">
        <v>20688</v>
      </c>
    </row>
    <row r="112" spans="1:3" ht="15" customHeight="1">
      <c r="A112" s="85" t="s">
        <v>148</v>
      </c>
      <c r="B112" s="65" t="s">
        <v>29</v>
      </c>
      <c r="C112" s="86">
        <v>9725</v>
      </c>
    </row>
    <row r="113" spans="1:3" ht="15" customHeight="1">
      <c r="A113" s="85"/>
      <c r="B113" s="65"/>
      <c r="C113" s="86"/>
    </row>
    <row r="114" spans="1:3" ht="15" customHeight="1">
      <c r="A114" s="87" t="s">
        <v>170</v>
      </c>
      <c r="B114" s="90" t="s">
        <v>173</v>
      </c>
      <c r="C114" s="101"/>
    </row>
    <row r="115" spans="1:3" ht="15" customHeight="1">
      <c r="A115" s="85" t="s">
        <v>106</v>
      </c>
      <c r="B115" s="65" t="s">
        <v>107</v>
      </c>
      <c r="C115" s="86">
        <v>4055</v>
      </c>
    </row>
    <row r="116" spans="1:3" ht="15" customHeight="1">
      <c r="A116" s="85"/>
      <c r="B116" s="65"/>
      <c r="C116" s="86"/>
    </row>
    <row r="117" spans="1:3" ht="15" customHeight="1">
      <c r="A117" s="87" t="s">
        <v>170</v>
      </c>
      <c r="B117" s="88" t="s">
        <v>174</v>
      </c>
      <c r="C117" s="91"/>
    </row>
    <row r="118" spans="1:3" ht="15" customHeight="1">
      <c r="A118" s="85" t="s">
        <v>106</v>
      </c>
      <c r="B118" s="65" t="s">
        <v>107</v>
      </c>
      <c r="C118" s="86">
        <v>18431</v>
      </c>
    </row>
    <row r="119" spans="1:3" ht="15" customHeight="1">
      <c r="A119" s="85"/>
      <c r="B119" s="65" t="s">
        <v>175</v>
      </c>
      <c r="C119" s="86">
        <v>7829</v>
      </c>
    </row>
    <row r="120" spans="1:3" ht="15" customHeight="1">
      <c r="A120" s="85"/>
      <c r="B120" s="65"/>
      <c r="C120" s="86"/>
    </row>
    <row r="121" spans="1:3" ht="15" customHeight="1">
      <c r="A121" s="87" t="s">
        <v>176</v>
      </c>
      <c r="B121" s="88" t="s">
        <v>177</v>
      </c>
      <c r="C121" s="86"/>
    </row>
    <row r="122" spans="1:3" ht="15" customHeight="1">
      <c r="A122" s="85" t="s">
        <v>106</v>
      </c>
      <c r="B122" s="65" t="s">
        <v>107</v>
      </c>
      <c r="C122" s="86">
        <v>9357</v>
      </c>
    </row>
    <row r="123" spans="1:3" ht="15" customHeight="1">
      <c r="A123" s="85"/>
      <c r="B123" s="65"/>
      <c r="C123" s="86"/>
    </row>
    <row r="124" spans="1:3" ht="15" customHeight="1">
      <c r="A124" s="87" t="s">
        <v>176</v>
      </c>
      <c r="B124" s="90" t="s">
        <v>178</v>
      </c>
      <c r="C124" s="86"/>
    </row>
    <row r="125" spans="1:3" ht="15" customHeight="1">
      <c r="A125" s="85" t="s">
        <v>106</v>
      </c>
      <c r="B125" s="65" t="s">
        <v>107</v>
      </c>
      <c r="C125" s="86">
        <v>6334</v>
      </c>
    </row>
    <row r="126" spans="1:3" ht="15" customHeight="1">
      <c r="A126" s="85"/>
      <c r="B126" s="65"/>
      <c r="C126" s="86"/>
    </row>
    <row r="127" spans="1:3" ht="15" customHeight="1">
      <c r="A127" s="87" t="s">
        <v>176</v>
      </c>
      <c r="B127" s="88" t="s">
        <v>179</v>
      </c>
      <c r="C127" s="86"/>
    </row>
    <row r="128" spans="1:3" ht="15" customHeight="1">
      <c r="A128" s="85" t="s">
        <v>106</v>
      </c>
      <c r="B128" s="65" t="s">
        <v>107</v>
      </c>
      <c r="C128" s="86">
        <v>22087</v>
      </c>
    </row>
    <row r="129" spans="1:3" ht="15" customHeight="1">
      <c r="A129" s="85"/>
      <c r="B129" s="65"/>
      <c r="C129" s="86"/>
    </row>
    <row r="130" spans="1:3" ht="15" customHeight="1">
      <c r="A130" s="87" t="s">
        <v>180</v>
      </c>
      <c r="B130" s="88" t="s">
        <v>181</v>
      </c>
      <c r="C130" s="89">
        <f>SUM(C131:C132)</f>
        <v>241083</v>
      </c>
    </row>
    <row r="131" spans="1:3" ht="15" customHeight="1">
      <c r="A131" s="85" t="s">
        <v>101</v>
      </c>
      <c r="B131" s="65" t="s">
        <v>28</v>
      </c>
      <c r="C131" s="86">
        <v>154662</v>
      </c>
    </row>
    <row r="132" spans="1:3" ht="15" customHeight="1">
      <c r="A132" s="85" t="s">
        <v>148</v>
      </c>
      <c r="B132" s="65" t="s">
        <v>29</v>
      </c>
      <c r="C132" s="86">
        <v>86421</v>
      </c>
    </row>
    <row r="133" spans="1:3" ht="15" customHeight="1">
      <c r="A133" s="85"/>
      <c r="B133" s="65"/>
      <c r="C133" s="86"/>
    </row>
    <row r="134" spans="1:3" ht="15" customHeight="1">
      <c r="A134" s="87" t="s">
        <v>182</v>
      </c>
      <c r="B134" s="88" t="s">
        <v>183</v>
      </c>
      <c r="C134" s="101">
        <f>SUM(C135:C136)</f>
        <v>247706</v>
      </c>
    </row>
    <row r="135" spans="1:3" ht="15" customHeight="1">
      <c r="A135" s="85" t="s">
        <v>101</v>
      </c>
      <c r="B135" s="65" t="s">
        <v>28</v>
      </c>
      <c r="C135" s="86">
        <v>174158</v>
      </c>
    </row>
    <row r="136" spans="1:3" ht="15" customHeight="1">
      <c r="A136" s="85" t="s">
        <v>148</v>
      </c>
      <c r="B136" s="65" t="s">
        <v>29</v>
      </c>
      <c r="C136" s="86">
        <v>73548</v>
      </c>
    </row>
    <row r="137" spans="1:3" ht="15" customHeight="1">
      <c r="A137" s="85"/>
      <c r="B137" s="65"/>
      <c r="C137" s="86"/>
    </row>
    <row r="138" spans="1:3" ht="15" customHeight="1">
      <c r="A138" s="87" t="s">
        <v>184</v>
      </c>
      <c r="B138" s="88" t="s">
        <v>185</v>
      </c>
      <c r="C138" s="89">
        <f>SUM(C139:C140)</f>
        <v>65200</v>
      </c>
    </row>
    <row r="139" spans="1:3" ht="15" customHeight="1">
      <c r="A139" s="85" t="s">
        <v>101</v>
      </c>
      <c r="B139" s="65" t="s">
        <v>28</v>
      </c>
      <c r="C139" s="86">
        <v>37375</v>
      </c>
    </row>
    <row r="140" spans="1:3" ht="15" customHeight="1">
      <c r="A140" s="85" t="s">
        <v>148</v>
      </c>
      <c r="B140" s="65" t="s">
        <v>29</v>
      </c>
      <c r="C140" s="86">
        <v>27825</v>
      </c>
    </row>
    <row r="141" spans="1:3" ht="15" customHeight="1">
      <c r="A141" s="85"/>
      <c r="B141" s="65"/>
      <c r="C141" s="86"/>
    </row>
    <row r="142" spans="1:3" ht="15" customHeight="1">
      <c r="A142" s="87" t="s">
        <v>186</v>
      </c>
      <c r="B142" s="88" t="s">
        <v>187</v>
      </c>
      <c r="C142" s="91"/>
    </row>
    <row r="143" spans="1:3" ht="15" customHeight="1">
      <c r="A143" s="85" t="s">
        <v>148</v>
      </c>
      <c r="B143" s="65" t="s">
        <v>29</v>
      </c>
      <c r="C143" s="86">
        <v>79456</v>
      </c>
    </row>
    <row r="144" spans="1:3" ht="15" customHeight="1">
      <c r="A144" s="87"/>
      <c r="B144" s="88"/>
      <c r="C144" s="86"/>
    </row>
    <row r="145" spans="1:3" ht="15" customHeight="1">
      <c r="A145" s="87" t="s">
        <v>188</v>
      </c>
      <c r="B145" s="90" t="s">
        <v>189</v>
      </c>
      <c r="C145" s="91"/>
    </row>
    <row r="146" spans="1:3" ht="15" customHeight="1">
      <c r="A146" s="85" t="s">
        <v>106</v>
      </c>
      <c r="B146" s="65" t="s">
        <v>107</v>
      </c>
      <c r="C146" s="86">
        <v>6252</v>
      </c>
    </row>
    <row r="147" spans="1:3" ht="15" customHeight="1">
      <c r="A147" s="85"/>
      <c r="B147" s="65"/>
      <c r="C147" s="86"/>
    </row>
    <row r="148" spans="1:3" ht="15" customHeight="1">
      <c r="A148" s="87" t="s">
        <v>188</v>
      </c>
      <c r="B148" s="90" t="s">
        <v>190</v>
      </c>
      <c r="C148" s="101"/>
    </row>
    <row r="149" spans="1:3" ht="15" customHeight="1">
      <c r="A149" s="85" t="s">
        <v>106</v>
      </c>
      <c r="B149" s="65" t="s">
        <v>107</v>
      </c>
      <c r="C149" s="86">
        <v>885</v>
      </c>
    </row>
    <row r="150" spans="1:3" ht="15" customHeight="1">
      <c r="A150" s="85"/>
      <c r="B150" s="65"/>
      <c r="C150" s="86"/>
    </row>
    <row r="151" spans="1:3" ht="15" customHeight="1">
      <c r="A151" s="87" t="s">
        <v>188</v>
      </c>
      <c r="B151" s="88" t="s">
        <v>191</v>
      </c>
      <c r="C151" s="101"/>
    </row>
    <row r="152" spans="1:3" ht="15" customHeight="1">
      <c r="A152" s="85" t="s">
        <v>106</v>
      </c>
      <c r="B152" s="65" t="s">
        <v>107</v>
      </c>
      <c r="C152" s="86">
        <v>1097</v>
      </c>
    </row>
    <row r="153" spans="1:3" ht="15" customHeight="1">
      <c r="A153" s="85"/>
      <c r="B153" s="65"/>
      <c r="C153" s="86"/>
    </row>
    <row r="154" spans="1:3" ht="15" customHeight="1">
      <c r="A154" s="87" t="s">
        <v>188</v>
      </c>
      <c r="B154" s="90" t="s">
        <v>192</v>
      </c>
      <c r="C154" s="101"/>
    </row>
    <row r="155" spans="1:3" ht="15" customHeight="1">
      <c r="A155" s="85" t="s">
        <v>106</v>
      </c>
      <c r="B155" s="65" t="s">
        <v>107</v>
      </c>
      <c r="C155" s="86">
        <v>1196</v>
      </c>
    </row>
    <row r="156" spans="1:3" ht="15" customHeight="1">
      <c r="A156" s="85"/>
      <c r="B156" s="65"/>
      <c r="C156" s="86"/>
    </row>
    <row r="157" spans="1:3" ht="15" customHeight="1">
      <c r="A157" s="87" t="s">
        <v>188</v>
      </c>
      <c r="B157" s="90" t="s">
        <v>193</v>
      </c>
      <c r="C157" s="101"/>
    </row>
    <row r="158" spans="1:3" ht="15" customHeight="1">
      <c r="A158" s="85" t="s">
        <v>106</v>
      </c>
      <c r="B158" s="65" t="s">
        <v>107</v>
      </c>
      <c r="C158" s="86">
        <v>498</v>
      </c>
    </row>
    <row r="159" spans="1:3" ht="15" customHeight="1">
      <c r="A159" s="85"/>
      <c r="B159" s="65"/>
      <c r="C159" s="86"/>
    </row>
    <row r="160" spans="1:3" ht="15" customHeight="1">
      <c r="A160" s="87" t="s">
        <v>188</v>
      </c>
      <c r="B160" s="90" t="s">
        <v>194</v>
      </c>
      <c r="C160" s="101"/>
    </row>
    <row r="161" spans="1:3" ht="15" customHeight="1">
      <c r="A161" s="85" t="s">
        <v>106</v>
      </c>
      <c r="B161" s="65" t="s">
        <v>107</v>
      </c>
      <c r="C161" s="86">
        <v>731</v>
      </c>
    </row>
    <row r="162" spans="1:3" ht="15" customHeight="1">
      <c r="A162" s="85"/>
      <c r="B162" s="65"/>
      <c r="C162" s="86"/>
    </row>
    <row r="163" spans="1:3" ht="15" customHeight="1">
      <c r="A163" s="87" t="s">
        <v>195</v>
      </c>
      <c r="B163" s="88" t="s">
        <v>196</v>
      </c>
      <c r="C163" s="101">
        <f>SUM(C164:C165)</f>
        <v>61138</v>
      </c>
    </row>
    <row r="164" spans="1:3" ht="15" customHeight="1">
      <c r="A164" s="85" t="s">
        <v>101</v>
      </c>
      <c r="B164" s="65" t="s">
        <v>28</v>
      </c>
      <c r="C164" s="86">
        <v>38793</v>
      </c>
    </row>
    <row r="165" spans="1:3" ht="15" customHeight="1">
      <c r="A165" s="85" t="s">
        <v>148</v>
      </c>
      <c r="B165" s="65" t="s">
        <v>29</v>
      </c>
      <c r="C165" s="86">
        <v>22345</v>
      </c>
    </row>
    <row r="166" spans="1:3" ht="15" customHeight="1">
      <c r="A166" s="85"/>
      <c r="B166" s="65"/>
      <c r="C166" s="86"/>
    </row>
    <row r="167" spans="1:3" ht="15" customHeight="1">
      <c r="A167" s="87" t="s">
        <v>195</v>
      </c>
      <c r="B167" s="88" t="s">
        <v>197</v>
      </c>
      <c r="C167" s="91"/>
    </row>
    <row r="168" spans="1:3" ht="15" customHeight="1">
      <c r="A168" s="85" t="s">
        <v>148</v>
      </c>
      <c r="B168" s="65" t="s">
        <v>29</v>
      </c>
      <c r="C168" s="86">
        <v>3835</v>
      </c>
    </row>
    <row r="169" spans="1:3" ht="15" customHeight="1" thickBot="1">
      <c r="A169" s="93"/>
      <c r="B169" s="67"/>
      <c r="C169" s="102"/>
    </row>
    <row r="170" spans="1:3" s="78" customFormat="1" ht="15" customHeight="1" thickBot="1">
      <c r="A170" s="79" t="s">
        <v>198</v>
      </c>
      <c r="B170" s="80" t="s">
        <v>199</v>
      </c>
      <c r="C170" s="98">
        <f>SUM(C171,C177,C183,C189,C195,C202,C204,C212,C220,C228,C236,C245,C248,C251,)</f>
        <v>5170835</v>
      </c>
    </row>
    <row r="171" spans="1:3" ht="15" customHeight="1">
      <c r="A171" s="82" t="s">
        <v>200</v>
      </c>
      <c r="B171" s="83" t="s">
        <v>201</v>
      </c>
      <c r="C171" s="103">
        <f>SUM(C172:C175)</f>
        <v>214590</v>
      </c>
    </row>
    <row r="172" spans="1:3" ht="15" customHeight="1">
      <c r="A172" s="85" t="s">
        <v>101</v>
      </c>
      <c r="B172" s="65" t="s">
        <v>28</v>
      </c>
      <c r="C172" s="86">
        <v>166937</v>
      </c>
    </row>
    <row r="173" spans="1:3" ht="15" customHeight="1">
      <c r="A173" s="85" t="s">
        <v>148</v>
      </c>
      <c r="B173" s="65" t="s">
        <v>202</v>
      </c>
      <c r="C173" s="86"/>
    </row>
    <row r="174" spans="1:3" ht="15" customHeight="1">
      <c r="A174" s="104"/>
      <c r="B174" s="65" t="s">
        <v>203</v>
      </c>
      <c r="C174" s="86">
        <v>46254</v>
      </c>
    </row>
    <row r="175" spans="1:3" ht="15" customHeight="1">
      <c r="A175" s="104"/>
      <c r="B175" s="65" t="s">
        <v>204</v>
      </c>
      <c r="C175" s="86">
        <v>1399</v>
      </c>
    </row>
    <row r="176" spans="1:3" ht="15" customHeight="1">
      <c r="A176" s="85"/>
      <c r="B176" s="65"/>
      <c r="C176" s="86"/>
    </row>
    <row r="177" spans="1:3" ht="15" customHeight="1">
      <c r="A177" s="87" t="s">
        <v>200</v>
      </c>
      <c r="B177" s="88" t="s">
        <v>205</v>
      </c>
      <c r="C177" s="101">
        <f>SUM(C178:C181)</f>
        <v>494934</v>
      </c>
    </row>
    <row r="178" spans="1:3" ht="15" customHeight="1">
      <c r="A178" s="85" t="s">
        <v>101</v>
      </c>
      <c r="B178" s="65" t="s">
        <v>28</v>
      </c>
      <c r="C178" s="86">
        <v>385969</v>
      </c>
    </row>
    <row r="179" spans="1:3" ht="15" customHeight="1">
      <c r="A179" s="85" t="s">
        <v>148</v>
      </c>
      <c r="B179" s="65" t="s">
        <v>202</v>
      </c>
      <c r="C179" s="86"/>
    </row>
    <row r="180" spans="1:3" ht="15" customHeight="1">
      <c r="A180" s="104"/>
      <c r="B180" s="65" t="s">
        <v>203</v>
      </c>
      <c r="C180" s="86">
        <v>105468</v>
      </c>
    </row>
    <row r="181" spans="1:3" ht="15" customHeight="1">
      <c r="A181" s="104"/>
      <c r="B181" s="65" t="s">
        <v>204</v>
      </c>
      <c r="C181" s="86">
        <v>3497</v>
      </c>
    </row>
    <row r="182" spans="1:3" ht="15" customHeight="1">
      <c r="A182" s="85"/>
      <c r="B182" s="65"/>
      <c r="C182" s="86"/>
    </row>
    <row r="183" spans="1:3" ht="15" customHeight="1">
      <c r="A183" s="87" t="s">
        <v>200</v>
      </c>
      <c r="B183" s="88" t="s">
        <v>206</v>
      </c>
      <c r="C183" s="101">
        <f>SUM(C184:C187)</f>
        <v>531379</v>
      </c>
    </row>
    <row r="184" spans="1:3" ht="15" customHeight="1">
      <c r="A184" s="85" t="s">
        <v>101</v>
      </c>
      <c r="B184" s="65" t="s">
        <v>28</v>
      </c>
      <c r="C184" s="86">
        <v>407668</v>
      </c>
    </row>
    <row r="185" spans="1:3" ht="15" customHeight="1">
      <c r="A185" s="85" t="s">
        <v>148</v>
      </c>
      <c r="B185" s="65" t="s">
        <v>202</v>
      </c>
      <c r="C185" s="86"/>
    </row>
    <row r="186" spans="1:3" ht="15" customHeight="1">
      <c r="A186" s="104"/>
      <c r="B186" s="65" t="s">
        <v>203</v>
      </c>
      <c r="C186" s="86">
        <v>119864</v>
      </c>
    </row>
    <row r="187" spans="1:3" ht="15" customHeight="1">
      <c r="A187" s="104"/>
      <c r="B187" s="65" t="s">
        <v>204</v>
      </c>
      <c r="C187" s="86">
        <v>3847</v>
      </c>
    </row>
    <row r="188" spans="1:3" ht="15" customHeight="1">
      <c r="A188" s="85"/>
      <c r="B188" s="65"/>
      <c r="C188" s="86"/>
    </row>
    <row r="189" spans="1:3" ht="15" customHeight="1">
      <c r="A189" s="87" t="s">
        <v>200</v>
      </c>
      <c r="B189" s="88" t="s">
        <v>207</v>
      </c>
      <c r="C189" s="101">
        <f>SUM(C190:C193)</f>
        <v>237740</v>
      </c>
    </row>
    <row r="190" spans="1:3" ht="15" customHeight="1">
      <c r="A190" s="85" t="s">
        <v>101</v>
      </c>
      <c r="B190" s="65" t="s">
        <v>28</v>
      </c>
      <c r="C190" s="86">
        <v>169757</v>
      </c>
    </row>
    <row r="191" spans="1:3" ht="15" customHeight="1">
      <c r="A191" s="85" t="s">
        <v>148</v>
      </c>
      <c r="B191" s="65" t="s">
        <v>202</v>
      </c>
      <c r="C191" s="86"/>
    </row>
    <row r="192" spans="1:3" ht="15" customHeight="1">
      <c r="A192" s="104"/>
      <c r="B192" s="65" t="s">
        <v>203</v>
      </c>
      <c r="C192" s="86">
        <v>66584</v>
      </c>
    </row>
    <row r="193" spans="1:3" ht="15" customHeight="1">
      <c r="A193" s="104"/>
      <c r="B193" s="65" t="s">
        <v>204</v>
      </c>
      <c r="C193" s="86">
        <v>1399</v>
      </c>
    </row>
    <row r="194" spans="1:3" ht="15" customHeight="1">
      <c r="A194" s="104"/>
      <c r="B194" s="105"/>
      <c r="C194" s="86"/>
    </row>
    <row r="195" spans="1:3" ht="15" customHeight="1">
      <c r="A195" s="87" t="s">
        <v>200</v>
      </c>
      <c r="B195" s="88" t="s">
        <v>208</v>
      </c>
      <c r="C195" s="101">
        <f>SUM(C196:C199)</f>
        <v>499669</v>
      </c>
    </row>
    <row r="196" spans="1:3" ht="15" customHeight="1">
      <c r="A196" s="85" t="s">
        <v>101</v>
      </c>
      <c r="B196" s="65" t="s">
        <v>28</v>
      </c>
      <c r="C196" s="86">
        <v>387809</v>
      </c>
    </row>
    <row r="197" spans="1:3" ht="15" customHeight="1">
      <c r="A197" s="85" t="s">
        <v>148</v>
      </c>
      <c r="B197" s="65" t="s">
        <v>202</v>
      </c>
      <c r="C197" s="86"/>
    </row>
    <row r="198" spans="1:3" ht="15" customHeight="1">
      <c r="A198" s="104"/>
      <c r="B198" s="65" t="s">
        <v>203</v>
      </c>
      <c r="C198" s="86">
        <v>108363</v>
      </c>
    </row>
    <row r="199" spans="1:3" ht="15" customHeight="1">
      <c r="A199" s="104"/>
      <c r="B199" s="65" t="s">
        <v>204</v>
      </c>
      <c r="C199" s="86">
        <v>3497</v>
      </c>
    </row>
    <row r="200" spans="1:3" ht="15" customHeight="1">
      <c r="A200" s="85"/>
      <c r="B200" s="65"/>
      <c r="C200" s="86"/>
    </row>
    <row r="201" spans="1:3" ht="15" customHeight="1">
      <c r="A201" s="87" t="s">
        <v>200</v>
      </c>
      <c r="B201" s="106" t="s">
        <v>209</v>
      </c>
      <c r="C201" s="91"/>
    </row>
    <row r="202" spans="1:3" ht="15" customHeight="1">
      <c r="A202" s="85" t="s">
        <v>148</v>
      </c>
      <c r="B202" s="65" t="s">
        <v>202</v>
      </c>
      <c r="C202" s="86">
        <v>31956</v>
      </c>
    </row>
    <row r="203" spans="1:3" ht="15" customHeight="1">
      <c r="A203" s="85"/>
      <c r="B203" s="106"/>
      <c r="C203" s="86"/>
    </row>
    <row r="204" spans="1:3" ht="15" customHeight="1">
      <c r="A204" s="87" t="s">
        <v>210</v>
      </c>
      <c r="B204" s="88" t="s">
        <v>211</v>
      </c>
      <c r="C204" s="101">
        <f>SUM(C206:C210)</f>
        <v>324409</v>
      </c>
    </row>
    <row r="205" spans="1:3" ht="15" customHeight="1">
      <c r="A205" s="85" t="s">
        <v>101</v>
      </c>
      <c r="B205" s="65" t="s">
        <v>212</v>
      </c>
      <c r="C205" s="86"/>
    </row>
    <row r="206" spans="1:3" ht="15" customHeight="1">
      <c r="A206" s="85"/>
      <c r="B206" s="65" t="s">
        <v>203</v>
      </c>
      <c r="C206" s="86">
        <v>76786</v>
      </c>
    </row>
    <row r="207" spans="1:3" ht="15" customHeight="1">
      <c r="A207" s="85"/>
      <c r="B207" s="65" t="s">
        <v>204</v>
      </c>
      <c r="C207" s="86">
        <v>172135</v>
      </c>
    </row>
    <row r="208" spans="1:3" ht="15" customHeight="1">
      <c r="A208" s="85" t="s">
        <v>148</v>
      </c>
      <c r="B208" s="65" t="s">
        <v>202</v>
      </c>
      <c r="C208" s="86"/>
    </row>
    <row r="209" spans="1:3" ht="15" customHeight="1">
      <c r="A209" s="104"/>
      <c r="B209" s="65" t="s">
        <v>203</v>
      </c>
      <c r="C209" s="86">
        <v>54436</v>
      </c>
    </row>
    <row r="210" spans="1:3" ht="15" customHeight="1">
      <c r="A210" s="104"/>
      <c r="B210" s="65" t="s">
        <v>204</v>
      </c>
      <c r="C210" s="107">
        <v>21052</v>
      </c>
    </row>
    <row r="211" spans="1:3" ht="15" customHeight="1">
      <c r="A211" s="85"/>
      <c r="B211" s="88"/>
      <c r="C211" s="86"/>
    </row>
    <row r="212" spans="1:3" ht="15" customHeight="1">
      <c r="A212" s="87" t="s">
        <v>213</v>
      </c>
      <c r="B212" s="88" t="s">
        <v>214</v>
      </c>
      <c r="C212" s="101">
        <f>SUM(C214:C218)</f>
        <v>1073423</v>
      </c>
    </row>
    <row r="213" spans="1:3" ht="15" customHeight="1">
      <c r="A213" s="85" t="s">
        <v>101</v>
      </c>
      <c r="B213" s="65" t="s">
        <v>212</v>
      </c>
      <c r="C213" s="86"/>
    </row>
    <row r="214" spans="1:3" ht="15" customHeight="1">
      <c r="A214" s="85"/>
      <c r="B214" s="65" t="s">
        <v>203</v>
      </c>
      <c r="C214" s="86">
        <v>290470</v>
      </c>
    </row>
    <row r="215" spans="1:3" ht="15" customHeight="1">
      <c r="A215" s="85"/>
      <c r="B215" s="65" t="s">
        <v>204</v>
      </c>
      <c r="C215" s="86">
        <v>532485</v>
      </c>
    </row>
    <row r="216" spans="1:3" ht="15" customHeight="1">
      <c r="A216" s="85" t="s">
        <v>148</v>
      </c>
      <c r="B216" s="65" t="s">
        <v>202</v>
      </c>
      <c r="C216" s="86"/>
    </row>
    <row r="217" spans="1:3" ht="15" customHeight="1">
      <c r="A217" s="104"/>
      <c r="B217" s="65" t="s">
        <v>203</v>
      </c>
      <c r="C217" s="86">
        <v>148169</v>
      </c>
    </row>
    <row r="218" spans="1:3" ht="15" customHeight="1">
      <c r="A218" s="104"/>
      <c r="B218" s="65" t="s">
        <v>204</v>
      </c>
      <c r="C218" s="107">
        <v>102299</v>
      </c>
    </row>
    <row r="219" spans="1:3" ht="15" customHeight="1">
      <c r="A219" s="85"/>
      <c r="B219" s="65"/>
      <c r="C219" s="86"/>
    </row>
    <row r="220" spans="1:3" ht="15" customHeight="1">
      <c r="A220" s="87" t="s">
        <v>213</v>
      </c>
      <c r="B220" s="88" t="s">
        <v>215</v>
      </c>
      <c r="C220" s="101">
        <f>SUM(C222:C226)</f>
        <v>781683</v>
      </c>
    </row>
    <row r="221" spans="1:3" ht="15" customHeight="1">
      <c r="A221" s="85" t="s">
        <v>101</v>
      </c>
      <c r="B221" s="65" t="s">
        <v>216</v>
      </c>
      <c r="C221" s="86"/>
    </row>
    <row r="222" spans="1:3" ht="15" customHeight="1">
      <c r="A222" s="85"/>
      <c r="B222" s="65" t="s">
        <v>203</v>
      </c>
      <c r="C222" s="86">
        <v>161350</v>
      </c>
    </row>
    <row r="223" spans="1:3" ht="15" customHeight="1">
      <c r="A223" s="85"/>
      <c r="B223" s="65" t="s">
        <v>204</v>
      </c>
      <c r="C223" s="86">
        <v>412826</v>
      </c>
    </row>
    <row r="224" spans="1:3" ht="15" customHeight="1">
      <c r="A224" s="85" t="s">
        <v>148</v>
      </c>
      <c r="B224" s="65" t="s">
        <v>202</v>
      </c>
      <c r="C224" s="86"/>
    </row>
    <row r="225" spans="1:3" ht="15" customHeight="1">
      <c r="A225" s="104"/>
      <c r="B225" s="65" t="s">
        <v>203</v>
      </c>
      <c r="C225" s="86">
        <v>89187</v>
      </c>
    </row>
    <row r="226" spans="1:3" ht="15" customHeight="1">
      <c r="A226" s="104"/>
      <c r="B226" s="65" t="s">
        <v>204</v>
      </c>
      <c r="C226" s="107">
        <v>118320</v>
      </c>
    </row>
    <row r="227" spans="1:3" ht="15" customHeight="1">
      <c r="A227" s="85"/>
      <c r="B227" s="65"/>
      <c r="C227" s="86"/>
    </row>
    <row r="228" spans="1:3" ht="15" customHeight="1">
      <c r="A228" s="87" t="s">
        <v>213</v>
      </c>
      <c r="B228" s="88" t="s">
        <v>217</v>
      </c>
      <c r="C228" s="101">
        <f>SUM(C230:C234)</f>
        <v>808242</v>
      </c>
    </row>
    <row r="229" spans="1:3" ht="15" customHeight="1">
      <c r="A229" s="85" t="s">
        <v>101</v>
      </c>
      <c r="B229" s="65" t="s">
        <v>212</v>
      </c>
      <c r="C229" s="86"/>
    </row>
    <row r="230" spans="1:3" ht="15" customHeight="1">
      <c r="A230" s="85"/>
      <c r="B230" s="65" t="s">
        <v>203</v>
      </c>
      <c r="C230" s="86">
        <v>225139</v>
      </c>
    </row>
    <row r="231" spans="1:3" ht="15" customHeight="1">
      <c r="A231" s="85"/>
      <c r="B231" s="65" t="s">
        <v>204</v>
      </c>
      <c r="C231" s="86">
        <v>388182</v>
      </c>
    </row>
    <row r="232" spans="1:3" ht="15" customHeight="1">
      <c r="A232" s="85" t="s">
        <v>148</v>
      </c>
      <c r="B232" s="65" t="s">
        <v>202</v>
      </c>
      <c r="C232" s="86"/>
    </row>
    <row r="233" spans="1:3" ht="15" customHeight="1">
      <c r="A233" s="104"/>
      <c r="B233" s="65" t="s">
        <v>203</v>
      </c>
      <c r="C233" s="86">
        <v>118406</v>
      </c>
    </row>
    <row r="234" spans="1:3" ht="15" customHeight="1">
      <c r="A234" s="104"/>
      <c r="B234" s="65" t="s">
        <v>204</v>
      </c>
      <c r="C234" s="107">
        <v>76515</v>
      </c>
    </row>
    <row r="235" spans="1:3" ht="15" customHeight="1">
      <c r="A235" s="85"/>
      <c r="B235" s="65"/>
      <c r="C235" s="86"/>
    </row>
    <row r="236" spans="1:3" ht="15" customHeight="1">
      <c r="A236" s="87" t="s">
        <v>213</v>
      </c>
      <c r="B236" s="88" t="s">
        <v>218</v>
      </c>
      <c r="C236" s="101">
        <f>SUM(C238:C242)</f>
        <v>120685</v>
      </c>
    </row>
    <row r="237" spans="1:3" ht="15" customHeight="1">
      <c r="A237" s="85" t="s">
        <v>101</v>
      </c>
      <c r="B237" s="65" t="s">
        <v>28</v>
      </c>
      <c r="C237" s="86"/>
    </row>
    <row r="238" spans="1:3" ht="15" customHeight="1">
      <c r="A238" s="85"/>
      <c r="B238" s="65" t="s">
        <v>203</v>
      </c>
      <c r="C238" s="86">
        <v>23692</v>
      </c>
    </row>
    <row r="239" spans="1:3" ht="15" customHeight="1">
      <c r="A239" s="85"/>
      <c r="B239" s="65" t="s">
        <v>204</v>
      </c>
      <c r="C239" s="86">
        <v>29610</v>
      </c>
    </row>
    <row r="240" spans="1:3" ht="15" customHeight="1">
      <c r="A240" s="85" t="s">
        <v>148</v>
      </c>
      <c r="B240" s="65" t="s">
        <v>29</v>
      </c>
      <c r="C240" s="86"/>
    </row>
    <row r="241" spans="1:3" ht="15" customHeight="1">
      <c r="A241" s="85"/>
      <c r="B241" s="65" t="s">
        <v>203</v>
      </c>
      <c r="C241" s="86">
        <v>6993</v>
      </c>
    </row>
    <row r="242" spans="1:3" ht="15" customHeight="1">
      <c r="A242" s="85"/>
      <c r="B242" s="65" t="s">
        <v>204</v>
      </c>
      <c r="C242" s="86">
        <v>60390</v>
      </c>
    </row>
    <row r="243" spans="1:3" ht="15" customHeight="1">
      <c r="A243" s="85"/>
      <c r="B243" s="65"/>
      <c r="C243" s="86"/>
    </row>
    <row r="244" spans="1:3" ht="15" customHeight="1">
      <c r="A244" s="108" t="s">
        <v>213</v>
      </c>
      <c r="B244" s="109" t="s">
        <v>219</v>
      </c>
      <c r="C244" s="91"/>
    </row>
    <row r="245" spans="1:3" ht="15" customHeight="1">
      <c r="A245" s="85" t="s">
        <v>148</v>
      </c>
      <c r="B245" s="65" t="s">
        <v>29</v>
      </c>
      <c r="C245" s="86">
        <v>12469</v>
      </c>
    </row>
    <row r="246" spans="1:3" ht="15" customHeight="1">
      <c r="A246" s="108"/>
      <c r="B246" s="109"/>
      <c r="C246" s="86"/>
    </row>
    <row r="247" spans="1:3" ht="15" customHeight="1">
      <c r="A247" s="87" t="s">
        <v>210</v>
      </c>
      <c r="B247" s="106" t="s">
        <v>220</v>
      </c>
      <c r="C247" s="91"/>
    </row>
    <row r="248" spans="1:3" ht="15" customHeight="1">
      <c r="A248" s="85" t="s">
        <v>148</v>
      </c>
      <c r="B248" s="65" t="s">
        <v>29</v>
      </c>
      <c r="C248" s="86">
        <v>31956</v>
      </c>
    </row>
    <row r="249" spans="1:3" ht="15" customHeight="1">
      <c r="A249" s="85"/>
      <c r="B249" s="65"/>
      <c r="C249" s="86"/>
    </row>
    <row r="250" spans="1:3" ht="15" customHeight="1">
      <c r="A250" s="87" t="s">
        <v>221</v>
      </c>
      <c r="B250" s="88" t="s">
        <v>222</v>
      </c>
      <c r="C250" s="91"/>
    </row>
    <row r="251" spans="1:3" ht="15" customHeight="1">
      <c r="A251" s="85" t="s">
        <v>128</v>
      </c>
      <c r="B251" s="65" t="s">
        <v>107</v>
      </c>
      <c r="C251" s="86">
        <v>7700</v>
      </c>
    </row>
    <row r="252" spans="1:3" ht="15" customHeight="1" thickBot="1">
      <c r="A252" s="93"/>
      <c r="B252" s="67"/>
      <c r="C252" s="94"/>
    </row>
    <row r="253" spans="1:3" s="78" customFormat="1" ht="15" customHeight="1" thickBot="1">
      <c r="A253" s="79" t="s">
        <v>223</v>
      </c>
      <c r="B253" s="80" t="s">
        <v>224</v>
      </c>
      <c r="C253" s="110">
        <f>SUM(C254,C259,C264,C267,C270,C273,C276,C279,C282,C285,C288,C291,)</f>
        <v>1245112</v>
      </c>
    </row>
    <row r="254" spans="1:3" ht="15" customHeight="1">
      <c r="A254" s="82" t="s">
        <v>225</v>
      </c>
      <c r="B254" s="83" t="s">
        <v>226</v>
      </c>
      <c r="C254" s="84">
        <f>SUM(C255:C257)</f>
        <v>87891</v>
      </c>
    </row>
    <row r="255" spans="1:3" ht="15" customHeight="1">
      <c r="A255" s="85" t="s">
        <v>101</v>
      </c>
      <c r="B255" s="65" t="s">
        <v>28</v>
      </c>
      <c r="C255" s="86">
        <v>67384</v>
      </c>
    </row>
    <row r="256" spans="1:3" ht="15" customHeight="1">
      <c r="A256" s="85" t="s">
        <v>148</v>
      </c>
      <c r="B256" s="65" t="s">
        <v>29</v>
      </c>
      <c r="C256" s="86">
        <v>10920</v>
      </c>
    </row>
    <row r="257" spans="1:3" ht="15" customHeight="1">
      <c r="A257" s="85" t="s">
        <v>227</v>
      </c>
      <c r="B257" s="65" t="s">
        <v>107</v>
      </c>
      <c r="C257" s="86">
        <v>9587</v>
      </c>
    </row>
    <row r="258" spans="1:3" ht="15" customHeight="1">
      <c r="A258" s="85"/>
      <c r="B258" s="65"/>
      <c r="C258" s="86"/>
    </row>
    <row r="259" spans="1:3" ht="15" customHeight="1">
      <c r="A259" s="87" t="s">
        <v>300</v>
      </c>
      <c r="B259" s="88" t="s">
        <v>228</v>
      </c>
      <c r="C259" s="89">
        <f>SUM(C260:C261)</f>
        <v>265398</v>
      </c>
    </row>
    <row r="260" spans="1:3" ht="15" customHeight="1">
      <c r="A260" s="85" t="s">
        <v>101</v>
      </c>
      <c r="B260" s="65" t="s">
        <v>28</v>
      </c>
      <c r="C260" s="86">
        <v>186528</v>
      </c>
    </row>
    <row r="261" spans="1:3" ht="15" customHeight="1">
      <c r="A261" s="85" t="s">
        <v>148</v>
      </c>
      <c r="B261" s="65" t="s">
        <v>29</v>
      </c>
      <c r="C261" s="86">
        <v>78870</v>
      </c>
    </row>
    <row r="262" spans="1:3" ht="15" customHeight="1">
      <c r="A262" s="85"/>
      <c r="B262" s="65"/>
      <c r="C262" s="86"/>
    </row>
    <row r="263" spans="1:3" ht="15" customHeight="1">
      <c r="A263" s="87" t="s">
        <v>229</v>
      </c>
      <c r="B263" s="88" t="s">
        <v>81</v>
      </c>
      <c r="C263" s="91"/>
    </row>
    <row r="264" spans="1:3" ht="15" customHeight="1">
      <c r="A264" s="85" t="s">
        <v>227</v>
      </c>
      <c r="B264" s="65" t="s">
        <v>107</v>
      </c>
      <c r="C264" s="86">
        <v>567481</v>
      </c>
    </row>
    <row r="265" spans="1:3" ht="15" customHeight="1">
      <c r="A265" s="87"/>
      <c r="B265" s="88"/>
      <c r="C265" s="86"/>
    </row>
    <row r="266" spans="1:3" ht="15" customHeight="1">
      <c r="A266" s="87" t="s">
        <v>229</v>
      </c>
      <c r="B266" s="88" t="s">
        <v>230</v>
      </c>
      <c r="C266" s="91"/>
    </row>
    <row r="267" spans="1:3" ht="15" customHeight="1">
      <c r="A267" s="85" t="s">
        <v>227</v>
      </c>
      <c r="B267" s="65" t="s">
        <v>107</v>
      </c>
      <c r="C267" s="86">
        <v>19958</v>
      </c>
    </row>
    <row r="268" spans="1:3" ht="15" customHeight="1">
      <c r="A268" s="87"/>
      <c r="B268" s="65"/>
      <c r="C268" s="86"/>
    </row>
    <row r="269" spans="1:3" ht="15" customHeight="1">
      <c r="A269" s="87" t="s">
        <v>231</v>
      </c>
      <c r="B269" s="88" t="s">
        <v>232</v>
      </c>
      <c r="C269" s="91"/>
    </row>
    <row r="270" spans="1:3" ht="15" customHeight="1">
      <c r="A270" s="85" t="s">
        <v>227</v>
      </c>
      <c r="B270" s="65" t="s">
        <v>107</v>
      </c>
      <c r="C270" s="86">
        <v>64128</v>
      </c>
    </row>
    <row r="271" spans="1:3" ht="15" customHeight="1">
      <c r="A271" s="87"/>
      <c r="B271" s="88"/>
      <c r="C271" s="86"/>
    </row>
    <row r="272" spans="1:3" ht="15" customHeight="1">
      <c r="A272" s="87" t="s">
        <v>231</v>
      </c>
      <c r="B272" s="88" t="s">
        <v>82</v>
      </c>
      <c r="C272" s="91"/>
    </row>
    <row r="273" spans="1:3" ht="15" customHeight="1">
      <c r="A273" s="85" t="s">
        <v>227</v>
      </c>
      <c r="B273" s="65" t="s">
        <v>107</v>
      </c>
      <c r="C273" s="86">
        <v>447</v>
      </c>
    </row>
    <row r="274" spans="1:3" ht="15" customHeight="1">
      <c r="A274" s="87"/>
      <c r="B274" s="88"/>
      <c r="C274" s="86"/>
    </row>
    <row r="275" spans="1:3" ht="15" customHeight="1">
      <c r="A275" s="108" t="s">
        <v>231</v>
      </c>
      <c r="B275" s="109" t="s">
        <v>233</v>
      </c>
      <c r="C275" s="91"/>
    </row>
    <row r="276" spans="1:3" ht="15" customHeight="1">
      <c r="A276" s="85" t="s">
        <v>227</v>
      </c>
      <c r="B276" s="65" t="s">
        <v>107</v>
      </c>
      <c r="C276" s="86">
        <v>57768</v>
      </c>
    </row>
    <row r="277" spans="1:3" ht="15" customHeight="1">
      <c r="A277" s="85"/>
      <c r="B277" s="65"/>
      <c r="C277" s="86"/>
    </row>
    <row r="278" spans="1:3" ht="15" customHeight="1">
      <c r="A278" s="87" t="s">
        <v>234</v>
      </c>
      <c r="B278" s="88" t="s">
        <v>235</v>
      </c>
      <c r="C278" s="86"/>
    </row>
    <row r="279" spans="1:3" ht="15" customHeight="1">
      <c r="A279" s="85" t="s">
        <v>227</v>
      </c>
      <c r="B279" s="65" t="s">
        <v>107</v>
      </c>
      <c r="C279" s="86">
        <v>7039</v>
      </c>
    </row>
    <row r="280" spans="1:3" ht="15" customHeight="1">
      <c r="A280" s="87"/>
      <c r="B280" s="88"/>
      <c r="C280" s="86"/>
    </row>
    <row r="281" spans="1:3" ht="15" customHeight="1">
      <c r="A281" s="87" t="s">
        <v>234</v>
      </c>
      <c r="B281" s="88" t="s">
        <v>236</v>
      </c>
      <c r="C281" s="91"/>
    </row>
    <row r="282" spans="1:3" ht="15" customHeight="1">
      <c r="A282" s="85" t="s">
        <v>227</v>
      </c>
      <c r="B282" s="65" t="s">
        <v>107</v>
      </c>
      <c r="C282" s="86">
        <v>159826</v>
      </c>
    </row>
    <row r="283" spans="1:3" ht="15" customHeight="1">
      <c r="A283" s="87"/>
      <c r="B283" s="88"/>
      <c r="C283" s="91"/>
    </row>
    <row r="284" spans="1:3" ht="15" customHeight="1">
      <c r="A284" s="87" t="s">
        <v>234</v>
      </c>
      <c r="B284" s="111" t="s">
        <v>237</v>
      </c>
      <c r="C284" s="91"/>
    </row>
    <row r="285" spans="1:3" ht="15" customHeight="1">
      <c r="A285" s="85" t="s">
        <v>106</v>
      </c>
      <c r="B285" s="65" t="s">
        <v>107</v>
      </c>
      <c r="C285" s="86">
        <v>3195</v>
      </c>
    </row>
    <row r="286" spans="1:3" ht="15" customHeight="1">
      <c r="A286" s="87"/>
      <c r="B286" s="88"/>
      <c r="C286" s="86"/>
    </row>
    <row r="287" spans="1:3" ht="15" customHeight="1">
      <c r="A287" s="87" t="s">
        <v>238</v>
      </c>
      <c r="B287" s="112" t="s">
        <v>239</v>
      </c>
      <c r="C287" s="113"/>
    </row>
    <row r="288" spans="1:3" ht="15" customHeight="1">
      <c r="A288" s="85" t="s">
        <v>106</v>
      </c>
      <c r="B288" s="65" t="s">
        <v>107</v>
      </c>
      <c r="C288" s="86">
        <v>9000</v>
      </c>
    </row>
    <row r="289" spans="1:3" ht="15" customHeight="1">
      <c r="A289" s="85"/>
      <c r="B289" s="65"/>
      <c r="C289" s="86"/>
    </row>
    <row r="290" spans="1:3" ht="15" customHeight="1">
      <c r="A290" s="87" t="s">
        <v>240</v>
      </c>
      <c r="B290" s="90" t="s">
        <v>241</v>
      </c>
      <c r="C290" s="101"/>
    </row>
    <row r="291" spans="1:3" ht="15" customHeight="1">
      <c r="A291" s="85" t="s">
        <v>106</v>
      </c>
      <c r="B291" s="65" t="s">
        <v>107</v>
      </c>
      <c r="C291" s="86">
        <v>2981</v>
      </c>
    </row>
    <row r="292" spans="1:3" ht="15" customHeight="1" thickBot="1">
      <c r="A292" s="93"/>
      <c r="B292" s="67"/>
      <c r="C292" s="94"/>
    </row>
    <row r="293" spans="1:3" s="78" customFormat="1" ht="15" customHeight="1" thickBot="1">
      <c r="A293" s="114" t="s">
        <v>242</v>
      </c>
      <c r="B293" s="115"/>
      <c r="C293" s="116">
        <f>SUM(C8,C34,C38,C56,C66,C93,C170,C253,)</f>
        <v>10638168</v>
      </c>
    </row>
  </sheetData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5.375" style="0" customWidth="1"/>
    <col min="2" max="2" width="54.00390625" style="0" customWidth="1"/>
    <col min="3" max="3" width="10.75390625" style="0" customWidth="1"/>
    <col min="4" max="4" width="11.00390625" style="0" customWidth="1"/>
    <col min="5" max="5" width="10.625" style="0" customWidth="1"/>
  </cols>
  <sheetData>
    <row r="1" ht="12.75">
      <c r="D1" t="s">
        <v>247</v>
      </c>
    </row>
    <row r="2" ht="12.75">
      <c r="D2" t="s">
        <v>248</v>
      </c>
    </row>
    <row r="3" ht="12.75">
      <c r="D3" t="s">
        <v>279</v>
      </c>
    </row>
    <row r="4" ht="12.75">
      <c r="D4" s="51" t="s">
        <v>304</v>
      </c>
    </row>
    <row r="6" spans="1:5" ht="16.5" thickBot="1">
      <c r="A6" s="129" t="s">
        <v>301</v>
      </c>
      <c r="B6" s="130"/>
      <c r="C6" s="130"/>
      <c r="D6" s="130"/>
      <c r="E6" s="51"/>
    </row>
    <row r="7" spans="1:5" ht="13.5" thickBot="1">
      <c r="A7" s="131"/>
      <c r="B7" s="132"/>
      <c r="C7" s="133" t="s">
        <v>277</v>
      </c>
      <c r="D7" s="134"/>
      <c r="E7" s="135" t="s">
        <v>249</v>
      </c>
    </row>
    <row r="8" spans="1:5" ht="15.75" thickBot="1">
      <c r="A8" s="136"/>
      <c r="B8" s="137"/>
      <c r="C8" s="138" t="s">
        <v>250</v>
      </c>
      <c r="D8" s="139" t="s">
        <v>251</v>
      </c>
      <c r="E8" s="140" t="s">
        <v>252</v>
      </c>
    </row>
    <row r="9" spans="1:5" ht="15.75" thickBot="1">
      <c r="A9" s="169">
        <v>15</v>
      </c>
      <c r="B9" s="170" t="s">
        <v>253</v>
      </c>
      <c r="C9" s="171">
        <f>SUM(C10:C25)</f>
        <v>-1225973</v>
      </c>
      <c r="D9" s="172">
        <f>SUM(D10:D25)</f>
        <v>-2378045</v>
      </c>
      <c r="E9" s="173">
        <f>SUM(E10:E25)</f>
        <v>-3604018</v>
      </c>
    </row>
    <row r="10" spans="1:5" ht="21" customHeight="1">
      <c r="A10" s="141" t="s">
        <v>254</v>
      </c>
      <c r="B10" s="142" t="s">
        <v>255</v>
      </c>
      <c r="C10" s="143"/>
      <c r="D10" s="143">
        <v>-769896</v>
      </c>
      <c r="E10" s="144">
        <f>SUM(C10:D10)</f>
        <v>-769896</v>
      </c>
    </row>
    <row r="11" spans="1:5" ht="12.75">
      <c r="A11" s="141" t="s">
        <v>256</v>
      </c>
      <c r="B11" s="145" t="s">
        <v>289</v>
      </c>
      <c r="C11" s="146"/>
      <c r="D11" s="146">
        <v>-479181</v>
      </c>
      <c r="E11" s="147">
        <f>SUM(D11)</f>
        <v>-479181</v>
      </c>
    </row>
    <row r="12" spans="1:5" ht="12.75">
      <c r="A12" s="141" t="s">
        <v>257</v>
      </c>
      <c r="B12" s="145" t="s">
        <v>290</v>
      </c>
      <c r="C12" s="146">
        <v>-65000</v>
      </c>
      <c r="D12" s="146"/>
      <c r="E12" s="147">
        <f aca="true" t="shared" si="0" ref="E12:E22">SUM(C12:D12)</f>
        <v>-65000</v>
      </c>
    </row>
    <row r="13" spans="1:5" ht="12.75">
      <c r="A13" s="141" t="s">
        <v>258</v>
      </c>
      <c r="B13" s="145" t="s">
        <v>259</v>
      </c>
      <c r="C13" s="146">
        <v>-50000</v>
      </c>
      <c r="D13" s="146"/>
      <c r="E13" s="147">
        <f t="shared" si="0"/>
        <v>-50000</v>
      </c>
    </row>
    <row r="14" spans="1:5" ht="16.5" customHeight="1">
      <c r="A14" s="141" t="s">
        <v>260</v>
      </c>
      <c r="B14" s="148" t="s">
        <v>261</v>
      </c>
      <c r="C14" s="149">
        <v>-852</v>
      </c>
      <c r="D14" s="146">
        <v>-57442</v>
      </c>
      <c r="E14" s="147">
        <f t="shared" si="0"/>
        <v>-58294</v>
      </c>
    </row>
    <row r="15" spans="1:5" ht="12.75">
      <c r="A15" s="141" t="s">
        <v>262</v>
      </c>
      <c r="B15" s="150" t="s">
        <v>263</v>
      </c>
      <c r="C15" s="149"/>
      <c r="D15" s="149">
        <v>-445152</v>
      </c>
      <c r="E15" s="147">
        <f t="shared" si="0"/>
        <v>-445152</v>
      </c>
    </row>
    <row r="16" spans="1:5" ht="12.75">
      <c r="A16" s="141" t="s">
        <v>264</v>
      </c>
      <c r="B16" s="151" t="s">
        <v>291</v>
      </c>
      <c r="C16" s="149">
        <v>-10684</v>
      </c>
      <c r="D16" s="149">
        <v>-95867</v>
      </c>
      <c r="E16" s="147">
        <f t="shared" si="0"/>
        <v>-106551</v>
      </c>
    </row>
    <row r="17" spans="1:5" ht="12.75">
      <c r="A17" s="141" t="s">
        <v>265</v>
      </c>
      <c r="B17" s="152" t="s">
        <v>296</v>
      </c>
      <c r="C17" s="149"/>
      <c r="D17" s="149">
        <v>-222381</v>
      </c>
      <c r="E17" s="147">
        <f t="shared" si="0"/>
        <v>-222381</v>
      </c>
    </row>
    <row r="18" spans="1:5" ht="12.75">
      <c r="A18" s="141" t="s">
        <v>266</v>
      </c>
      <c r="B18" s="152" t="s">
        <v>292</v>
      </c>
      <c r="C18" s="149"/>
      <c r="D18" s="149">
        <v>-185706</v>
      </c>
      <c r="E18" s="147">
        <f t="shared" si="0"/>
        <v>-185706</v>
      </c>
    </row>
    <row r="19" spans="1:5" ht="12.75">
      <c r="A19" s="141">
        <v>10</v>
      </c>
      <c r="B19" s="152" t="s">
        <v>293</v>
      </c>
      <c r="C19" s="149"/>
      <c r="D19" s="149">
        <v>-33503</v>
      </c>
      <c r="E19" s="147">
        <f t="shared" si="0"/>
        <v>-33503</v>
      </c>
    </row>
    <row r="20" spans="1:5" ht="12.75">
      <c r="A20" s="141" t="s">
        <v>267</v>
      </c>
      <c r="B20" s="152" t="s">
        <v>294</v>
      </c>
      <c r="C20" s="149"/>
      <c r="D20" s="149">
        <v>-63051</v>
      </c>
      <c r="E20" s="147">
        <f t="shared" si="0"/>
        <v>-63051</v>
      </c>
    </row>
    <row r="21" spans="1:5" ht="12.75">
      <c r="A21" s="141" t="s">
        <v>268</v>
      </c>
      <c r="B21" s="150" t="s">
        <v>295</v>
      </c>
      <c r="C21" s="149"/>
      <c r="D21" s="149">
        <v>-25866</v>
      </c>
      <c r="E21" s="147">
        <f t="shared" si="0"/>
        <v>-25866</v>
      </c>
    </row>
    <row r="22" spans="1:5" ht="12.75">
      <c r="A22" s="141" t="s">
        <v>269</v>
      </c>
      <c r="B22" s="150" t="s">
        <v>297</v>
      </c>
      <c r="C22" s="149">
        <v>-4087</v>
      </c>
      <c r="D22" s="149"/>
      <c r="E22" s="147">
        <f t="shared" si="0"/>
        <v>-4087</v>
      </c>
    </row>
    <row r="23" spans="1:5" ht="12.75" hidden="1">
      <c r="A23" s="141"/>
      <c r="B23" s="150"/>
      <c r="C23" s="149"/>
      <c r="D23" s="149"/>
      <c r="E23" s="147"/>
    </row>
    <row r="24" spans="1:5" ht="12.75" hidden="1">
      <c r="A24" s="141"/>
      <c r="B24" s="150"/>
      <c r="C24" s="149"/>
      <c r="D24" s="149"/>
      <c r="E24" s="147"/>
    </row>
    <row r="25" spans="1:5" ht="12.75">
      <c r="A25" s="141" t="s">
        <v>270</v>
      </c>
      <c r="B25" s="150" t="s">
        <v>271</v>
      </c>
      <c r="C25" s="149">
        <v>-1095350</v>
      </c>
      <c r="D25" s="149"/>
      <c r="E25" s="147">
        <f>SUM(C25:D25)</f>
        <v>-1095350</v>
      </c>
    </row>
    <row r="26" spans="1:5" ht="12.75" hidden="1">
      <c r="A26" s="136"/>
      <c r="B26" s="153"/>
      <c r="C26" s="154"/>
      <c r="D26" s="154"/>
      <c r="E26" s="147"/>
    </row>
    <row r="27" spans="1:5" ht="13.5" thickBot="1">
      <c r="A27" s="136"/>
      <c r="B27" s="155"/>
      <c r="C27" s="156"/>
      <c r="D27" s="156"/>
      <c r="E27" s="157"/>
    </row>
    <row r="28" spans="1:5" ht="15.75" thickBot="1">
      <c r="A28" s="174">
        <v>3502</v>
      </c>
      <c r="B28" s="175" t="s">
        <v>272</v>
      </c>
      <c r="C28" s="176"/>
      <c r="D28" s="176"/>
      <c r="E28" s="177">
        <f>SUM(E29:E32)</f>
        <v>2267058</v>
      </c>
    </row>
    <row r="29" spans="1:5" ht="12.75">
      <c r="A29" s="158" t="s">
        <v>254</v>
      </c>
      <c r="B29" s="159" t="s">
        <v>298</v>
      </c>
      <c r="C29" s="160"/>
      <c r="D29" s="160">
        <v>769896</v>
      </c>
      <c r="E29" s="144">
        <f>SUM(C29:D29)</f>
        <v>769896</v>
      </c>
    </row>
    <row r="30" spans="1:5" ht="12.75">
      <c r="A30" s="141" t="s">
        <v>256</v>
      </c>
      <c r="B30" s="65" t="s">
        <v>273</v>
      </c>
      <c r="C30" s="161"/>
      <c r="D30" s="161">
        <v>479181</v>
      </c>
      <c r="E30" s="147">
        <f>SUM(C30:D30)</f>
        <v>479181</v>
      </c>
    </row>
    <row r="31" spans="1:5" ht="12.75">
      <c r="A31" s="141" t="s">
        <v>257</v>
      </c>
      <c r="B31" s="162" t="s">
        <v>274</v>
      </c>
      <c r="C31" s="163"/>
      <c r="D31" s="163">
        <v>57442</v>
      </c>
      <c r="E31" s="147">
        <f>SUM(C31:D31)</f>
        <v>57442</v>
      </c>
    </row>
    <row r="32" spans="1:5" ht="14.25">
      <c r="A32" s="141" t="s">
        <v>258</v>
      </c>
      <c r="B32" s="164" t="s">
        <v>299</v>
      </c>
      <c r="C32" s="165"/>
      <c r="D32" s="165">
        <v>960539</v>
      </c>
      <c r="E32" s="147">
        <f>SUM(C32:D32)</f>
        <v>960539</v>
      </c>
    </row>
    <row r="33" spans="1:5" ht="13.5" thickBot="1">
      <c r="A33" s="166"/>
      <c r="B33" s="167"/>
      <c r="C33" s="168"/>
      <c r="D33" s="168"/>
      <c r="E33" s="157"/>
    </row>
    <row r="34" spans="1:5" ht="15.75" thickBot="1">
      <c r="A34" s="178">
        <v>4502</v>
      </c>
      <c r="B34" s="179" t="s">
        <v>36</v>
      </c>
      <c r="C34" s="180"/>
      <c r="D34" s="180"/>
      <c r="E34" s="177">
        <f>SUM(E35:E36)</f>
        <v>-1121400</v>
      </c>
    </row>
    <row r="35" spans="1:5" ht="29.25" customHeight="1">
      <c r="A35" s="158" t="s">
        <v>254</v>
      </c>
      <c r="B35" s="191" t="s">
        <v>275</v>
      </c>
      <c r="C35" s="192"/>
      <c r="D35" s="192"/>
      <c r="E35" s="193">
        <v>-1110200</v>
      </c>
    </row>
    <row r="36" spans="1:5" ht="31.5" customHeight="1">
      <c r="A36" s="141" t="s">
        <v>256</v>
      </c>
      <c r="B36" s="194" t="s">
        <v>276</v>
      </c>
      <c r="C36" s="195"/>
      <c r="D36" s="195"/>
      <c r="E36" s="196">
        <v>-11200</v>
      </c>
    </row>
    <row r="37" spans="1:5" ht="12.75">
      <c r="A37" s="141"/>
      <c r="B37" s="197"/>
      <c r="C37" s="198"/>
      <c r="D37" s="198"/>
      <c r="E37" s="196"/>
    </row>
    <row r="38" spans="1:5" ht="12.75">
      <c r="A38" s="136"/>
      <c r="B38" s="197"/>
      <c r="C38" s="198"/>
      <c r="D38" s="198"/>
      <c r="E38" s="196"/>
    </row>
    <row r="39" spans="1:5" ht="12.75">
      <c r="A39" s="136">
        <v>382</v>
      </c>
      <c r="B39" s="202" t="s">
        <v>43</v>
      </c>
      <c r="C39" s="203"/>
      <c r="D39" s="203"/>
      <c r="E39" s="196">
        <v>10000</v>
      </c>
    </row>
    <row r="40" spans="1:5" ht="12.75">
      <c r="A40" s="136">
        <v>65</v>
      </c>
      <c r="B40" s="202" t="s">
        <v>44</v>
      </c>
      <c r="C40" s="203"/>
      <c r="D40" s="203"/>
      <c r="E40" s="196">
        <v>-59000</v>
      </c>
    </row>
    <row r="41" spans="1:5" ht="12.75">
      <c r="A41" s="136"/>
      <c r="B41" s="197"/>
      <c r="C41" s="198"/>
      <c r="D41" s="198"/>
      <c r="E41" s="196"/>
    </row>
    <row r="42" spans="1:5" ht="13.5" thickBot="1">
      <c r="A42" s="166"/>
      <c r="B42" s="199"/>
      <c r="C42" s="200"/>
      <c r="D42" s="200"/>
      <c r="E42" s="201"/>
    </row>
    <row r="43" spans="1:5" ht="15.75" thickBot="1">
      <c r="A43" s="181"/>
      <c r="B43" s="121" t="s">
        <v>302</v>
      </c>
      <c r="C43" s="182"/>
      <c r="D43" s="182"/>
      <c r="E43" s="183">
        <f>E9+E28+E34+E39+E40</f>
        <v>-2507360</v>
      </c>
    </row>
  </sheetData>
  <printOptions/>
  <pageMargins left="0.75" right="0.3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FINANTS</dc:creator>
  <cp:keywords/>
  <dc:description/>
  <cp:lastModifiedBy>Admin</cp:lastModifiedBy>
  <cp:lastPrinted>2012-02-01T07:33:37Z</cp:lastPrinted>
  <dcterms:created xsi:type="dcterms:W3CDTF">2012-01-23T12:26:33Z</dcterms:created>
  <dcterms:modified xsi:type="dcterms:W3CDTF">2012-02-07T11:56:48Z</dcterms:modified>
  <cp:category/>
  <cp:version/>
  <cp:contentType/>
  <cp:contentStatus/>
</cp:coreProperties>
</file>