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015" activeTab="2"/>
  </bookViews>
  <sheets>
    <sheet name="Sillamäe linna 2021. a eelarve" sheetId="1" r:id="rId1"/>
    <sheet name="Põhitegevuse tulud Lisa 1" sheetId="2" r:id="rId2"/>
    <sheet name="Põhitegevuse kulud Lisa 2" sheetId="3" r:id="rId3"/>
    <sheet name="Investeerimistegevus Lisa 3" sheetId="4" r:id="rId4"/>
  </sheets>
  <definedNames>
    <definedName name="_xlnm.Print_Area" localSheetId="3">#N/A</definedName>
    <definedName name="_xlnm.Print_Area" localSheetId="2">#N/A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<sst xmlns="http://schemas.openxmlformats.org/spreadsheetml/2006/main" count="272" uniqueCount="170">
  <si>
    <t xml:space="preserve">                                  Lisa</t>
  </si>
  <si>
    <t xml:space="preserve">                           Sillamäe Linnavolikogu</t>
  </si>
  <si>
    <t>SILLAMÄE LINNA 2021. AASTA III LISAEELARVE</t>
  </si>
  <si>
    <t>Kood</t>
  </si>
  <si>
    <t xml:space="preserve">                      Kirje nimetus</t>
  </si>
  <si>
    <t>Eelarve (tekkepõhine) eurodes</t>
  </si>
  <si>
    <t>Muutmine</t>
  </si>
  <si>
    <t xml:space="preserve">Täpsust. eelarve </t>
  </si>
  <si>
    <t>PÕHITEGEVUSE TULUD KOKKU</t>
  </si>
  <si>
    <t>Maksutulud</t>
  </si>
  <si>
    <t>Füüsilise isiku tulumaks</t>
  </si>
  <si>
    <t>Maamaks</t>
  </si>
  <si>
    <t>Reklaamimaks</t>
  </si>
  <si>
    <t>Teede ja tänavate sulgemise maks</t>
  </si>
  <si>
    <t>Tulud kaupade ja teenuste müügist</t>
  </si>
  <si>
    <t>Saadavad toetused tegevuskuludeks</t>
  </si>
  <si>
    <t>Sh tasandusfond (lg 1)</t>
  </si>
  <si>
    <t>Sh toetusfond (lg 2)</t>
  </si>
  <si>
    <t>Sh muud saadud toetused tegevuskuludeks</t>
  </si>
  <si>
    <t xml:space="preserve">Muud tegevustulud </t>
  </si>
  <si>
    <t>Sh laekumine vee erikasutusest</t>
  </si>
  <si>
    <t>Sh trahvid</t>
  </si>
  <si>
    <t>Sh segalaadilised tulud</t>
  </si>
  <si>
    <t>PÕHITEGEVUSE KULUD KOKKU</t>
  </si>
  <si>
    <t>Antavad toetused tegevuskuludeks</t>
  </si>
  <si>
    <t>Sotsiaaltoetused füüsilistele isikutele</t>
  </si>
  <si>
    <t>Sihtotstarbelised toetused tegevuskuludeks</t>
  </si>
  <si>
    <t>Tegevustoetused</t>
  </si>
  <si>
    <t>Muud tegevuskulud</t>
  </si>
  <si>
    <t>Personalikulud</t>
  </si>
  <si>
    <t>Majandamiskulud</t>
  </si>
  <si>
    <t>Muud kulud (s.h. reservfond)</t>
  </si>
  <si>
    <t>PÕHITEGEVUSE TULEM</t>
  </si>
  <si>
    <t xml:space="preserve">                                            INVESTEERIMISTEGEVUS KOKKU</t>
  </si>
  <si>
    <t>Põhivara müük (+)</t>
  </si>
  <si>
    <t>Põhivara soetus (-)</t>
  </si>
  <si>
    <t xml:space="preserve">Põhivara soetuseks saadav sihtfinantseerimine(+) </t>
  </si>
  <si>
    <t>Finantstulud (+)</t>
  </si>
  <si>
    <t>Finantskulud (-)</t>
  </si>
  <si>
    <t>EELARVE TULEM (ÜLEJÄÄK (+) / PUUDUJÄÄK (-))</t>
  </si>
  <si>
    <t>FINANTSEERIMISTEGEVUS</t>
  </si>
  <si>
    <t xml:space="preserve">Kohustuste võtmine (+) </t>
  </si>
  <si>
    <t>Kohustuste tasumine (-)</t>
  </si>
  <si>
    <t>LIKVIIDSETE VARADE MUUTUS (+ suurenemine, - vähenemine)</t>
  </si>
  <si>
    <t>Raha ja raha ekvivalentide muutus</t>
  </si>
  <si>
    <t>Nõuete ja kohustuste saldode muutus           (tekkepõhise e/a korral) (+ suurenemine/- vähenemine)</t>
  </si>
  <si>
    <t xml:space="preserve">                                                                                                            Sillamäe linna 2021. aasta  III lisaeelarve Lisa 1                                                                    </t>
  </si>
  <si>
    <t>Tulu nimetus</t>
  </si>
  <si>
    <t>3220</t>
  </si>
  <si>
    <t>Laekumised haridusasutuste majandustegevusest (l/a koha eest)</t>
  </si>
  <si>
    <t>Laekumised haridusasutuste majandustegevusest (l/a toitlustamine)</t>
  </si>
  <si>
    <t xml:space="preserve">Laekumised haridusasutuste majandustegevusest </t>
  </si>
  <si>
    <t>3221</t>
  </si>
  <si>
    <t>Laekumised kultuuri- ja kunstiasutuste majandustegevusest</t>
  </si>
  <si>
    <t>3224</t>
  </si>
  <si>
    <t xml:space="preserve">Laekumised sotsiaalabiasutuste majandustegevusest </t>
  </si>
  <si>
    <t>Laste Hoolekande Asutus "Lootus" tulud</t>
  </si>
  <si>
    <t>Asenduskoduteenused</t>
  </si>
  <si>
    <t>Hoolekandeasutuse "Sügis" tulud</t>
  </si>
  <si>
    <t>3233</t>
  </si>
  <si>
    <t xml:space="preserve">Üüri- ja renditulud </t>
  </si>
  <si>
    <t>3237</t>
  </si>
  <si>
    <t>Laekumised õiguste müügist</t>
  </si>
  <si>
    <t>3238</t>
  </si>
  <si>
    <t>Muud toodete ja teenuste müük</t>
  </si>
  <si>
    <t>Muud saadud toetused tegevuskuludeks</t>
  </si>
  <si>
    <t>3500</t>
  </si>
  <si>
    <t>Sihtotstarbelised toetused</t>
  </si>
  <si>
    <t>Segalaadilised tulud</t>
  </si>
  <si>
    <t>PÕHITEGEVUSE  TULUD  KOKKU</t>
  </si>
  <si>
    <t xml:space="preserve">                                                                                                            Sillamäe linna 2021. aasta  III lisaeelarve Lisa  2                                                                   </t>
  </si>
  <si>
    <t>Kulu nimetus</t>
  </si>
  <si>
    <t>Üldised valitsussektori teenused</t>
  </si>
  <si>
    <t>Linnavalitsus</t>
  </si>
  <si>
    <t xml:space="preserve">Personalikulud                     </t>
  </si>
  <si>
    <t>Arendusprojektid</t>
  </si>
  <si>
    <t>Majandus</t>
  </si>
  <si>
    <t>Auguremont - tänavate korrashoid</t>
  </si>
  <si>
    <t>Liikluskorraldus</t>
  </si>
  <si>
    <t>Reisijate veo toetus</t>
  </si>
  <si>
    <t xml:space="preserve">Ülalnimetamata kulud </t>
  </si>
  <si>
    <t>Keskkonnakaitse</t>
  </si>
  <si>
    <t xml:space="preserve">Jäätmekäitlus </t>
  </si>
  <si>
    <t>Avalike alade puhastus</t>
  </si>
  <si>
    <t>Bioloogilise mitmekesisuse ja maastiku kaitse</t>
  </si>
  <si>
    <t xml:space="preserve">Ülalnimetamata keskkonna kulud </t>
  </si>
  <si>
    <t>Elamu- ja kommunaalmajandus</t>
  </si>
  <si>
    <t>Elamute hoovide heakord</t>
  </si>
  <si>
    <t>Veevarustus</t>
  </si>
  <si>
    <t>Tänavavalgustus</t>
  </si>
  <si>
    <t>Vaba aeg ja kultuur</t>
  </si>
  <si>
    <t>Spordikompleks Kalev</t>
  </si>
  <si>
    <t>Sillamäe Raamatukogu</t>
  </si>
  <si>
    <t>MTÜ Sillamäe Vene Kultuuriselts</t>
  </si>
  <si>
    <t>MTÜ Sillamäe Linna Pensionäride Keskus</t>
  </si>
  <si>
    <t>MTÜ Sillamäe Venemaa Kodanike ja Pensionäride Liit</t>
  </si>
  <si>
    <t>Linna Muuseum</t>
  </si>
  <si>
    <t>Haridus</t>
  </si>
  <si>
    <t>Lasteaed Rukkilill</t>
  </si>
  <si>
    <t xml:space="preserve">Majandamiskulud </t>
  </si>
  <si>
    <t>Lasteaed Päikseke</t>
  </si>
  <si>
    <t>Lasteaed Jaaniussike</t>
  </si>
  <si>
    <t xml:space="preserve">Teistes KOV õppijate kulud                 </t>
  </si>
  <si>
    <t>Vanalinna Kool</t>
  </si>
  <si>
    <t xml:space="preserve">             linnaeelarvest</t>
  </si>
  <si>
    <t>Kannuka Kool</t>
  </si>
  <si>
    <t>Sillamäe Gümnaasium</t>
  </si>
  <si>
    <t>Teistes KOV õppijate kulud</t>
  </si>
  <si>
    <t>Koolitoit</t>
  </si>
  <si>
    <t>Sotsiaalne kaitse</t>
  </si>
  <si>
    <t>Hoolekandeasutus Sügis</t>
  </si>
  <si>
    <t xml:space="preserve">             riigieelarvest</t>
  </si>
  <si>
    <t>Laste Hoolekande Asutus Lootus</t>
  </si>
  <si>
    <t>Asendus- ja järelhooldusteenuse toetus</t>
  </si>
  <si>
    <t>Hooldustoetus</t>
  </si>
  <si>
    <t>Sotsiaaltoetused</t>
  </si>
  <si>
    <t>PÕHITEGEVUSE  KULUD  KOKKU</t>
  </si>
  <si>
    <t>01</t>
  </si>
  <si>
    <t>01112</t>
  </si>
  <si>
    <t>01330</t>
  </si>
  <si>
    <t>45</t>
  </si>
  <si>
    <t>50</t>
  </si>
  <si>
    <t>04</t>
  </si>
  <si>
    <t>04510</t>
  </si>
  <si>
    <t>04512</t>
  </si>
  <si>
    <t>55</t>
  </si>
  <si>
    <t>04900</t>
  </si>
  <si>
    <t>05</t>
  </si>
  <si>
    <t>05100</t>
  </si>
  <si>
    <t>05101</t>
  </si>
  <si>
    <t>05400</t>
  </si>
  <si>
    <t>05600</t>
  </si>
  <si>
    <t>06</t>
  </si>
  <si>
    <t>06100</t>
  </si>
  <si>
    <t>06300</t>
  </si>
  <si>
    <t>06400</t>
  </si>
  <si>
    <t>08</t>
  </si>
  <si>
    <t>08102</t>
  </si>
  <si>
    <t>08201</t>
  </si>
  <si>
    <t>08202</t>
  </si>
  <si>
    <t>08203</t>
  </si>
  <si>
    <t>09</t>
  </si>
  <si>
    <t>09110</t>
  </si>
  <si>
    <t>09212</t>
  </si>
  <si>
    <t>09601</t>
  </si>
  <si>
    <t>10</t>
  </si>
  <si>
    <t>10200</t>
  </si>
  <si>
    <t>10400</t>
  </si>
  <si>
    <t>10121</t>
  </si>
  <si>
    <t>41</t>
  </si>
  <si>
    <t xml:space="preserve">                                                                      Sillamäe linna 2021. aasta III lisaeelarve                                                                     </t>
  </si>
  <si>
    <t>Lisa 3</t>
  </si>
  <si>
    <t>1.</t>
  </si>
  <si>
    <t>Korterid</t>
  </si>
  <si>
    <t>Põhivara soetus (-) sh</t>
  </si>
  <si>
    <t>Kesk tänava rekonstrueerimine (II etapp)</t>
  </si>
  <si>
    <t xml:space="preserve">Teede remont </t>
  </si>
  <si>
    <t>Sillamäe Kultuurikeskust (Kesk 24) ümbritseva territooriumi heakorrastus</t>
  </si>
  <si>
    <t xml:space="preserve">Hoolekandeasutus "Sügis". Hoone energiatõhususe tõstmine </t>
  </si>
  <si>
    <t>Sillamäe Kannuka koolihoone trepi, sokli ja silutusriba remont</t>
  </si>
  <si>
    <t>Laste Hoolekande Asutus Lootus hoone rekonstrueerimistööd</t>
  </si>
  <si>
    <t>Viru pst 27 lähedal asuva trepi ja tugiseina remont</t>
  </si>
  <si>
    <t>Dementsete päevakeskuse ruumide kohandamine</t>
  </si>
  <si>
    <t>Põhivara soetuseks saadav sihtfinantseerimine (+) sh</t>
  </si>
  <si>
    <t>SA Keskkonnainvesteeringute Keskus, Euroopa Liidu Ühtekuuluvusfond</t>
  </si>
  <si>
    <t>10.</t>
  </si>
  <si>
    <t>Tagasi nõutud investeeringutoetus Majandus- ja Kommunikatsiooniministeeriumi poolt</t>
  </si>
  <si>
    <t>INVESTEERIMISTEGEVUS  KOKKU</t>
  </si>
  <si>
    <t xml:space="preserve">     INVESTEERIMISTEGEVUS</t>
  </si>
  <si>
    <t xml:space="preserve">           . detsembri 2021. a määrusele nr …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</si>
</sst>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2"/>
      <name val="Arial Baltic"/>
      <family val="0"/>
    </font>
    <font>
      <sz val="10"/>
      <name val="Arial Cyr"/>
      <family val="0"/>
    </font>
    <font>
      <i/>
      <sz val="11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Baltic"/>
      <family val="0"/>
    </font>
    <font>
      <sz val="11"/>
      <color indexed="63"/>
      <name val="Arial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2"/>
      <color rgb="FF000000"/>
      <name val="Arial Baltic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1A1A1A"/>
      <name val="Arial"/>
      <family val="2"/>
    </font>
    <font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0" borderId="0" applyNumberFormat="0" applyBorder="0" applyProtection="0">
      <alignment/>
    </xf>
    <xf numFmtId="0" fontId="1" fillId="0" borderId="0">
      <alignment/>
      <protection/>
    </xf>
    <xf numFmtId="0" fontId="3" fillId="0" borderId="0">
      <alignment/>
      <protection/>
    </xf>
    <xf numFmtId="0" fontId="34" fillId="0" borderId="0" applyNumberFormat="0" applyBorder="0" applyProtection="0">
      <alignment/>
    </xf>
    <xf numFmtId="0" fontId="9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3" fillId="0" borderId="0" applyNumberFormat="0" applyBorder="0" applyProtection="0">
      <alignment/>
    </xf>
    <xf numFmtId="0" fontId="33" fillId="0" borderId="0" applyNumberFormat="0" applyBorder="0" applyProtection="0">
      <alignment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5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5" applyFont="1">
      <alignment/>
      <protection/>
    </xf>
    <xf numFmtId="0" fontId="4" fillId="0" borderId="0" xfId="35" applyFont="1">
      <alignment/>
      <protection/>
    </xf>
    <xf numFmtId="0" fontId="5" fillId="0" borderId="0" xfId="36" applyFont="1" applyBorder="1" applyProtection="1">
      <alignment/>
      <protection locked="0"/>
    </xf>
    <xf numFmtId="0" fontId="6" fillId="0" borderId="10" xfId="61" applyFont="1" applyBorder="1" applyAlignment="1">
      <alignment horizontal="center" vertical="center"/>
    </xf>
    <xf numFmtId="0" fontId="6" fillId="0" borderId="11" xfId="36" applyFont="1" applyBorder="1" applyAlignment="1" applyProtection="1">
      <alignment vertical="center"/>
      <protection locked="0"/>
    </xf>
    <xf numFmtId="0" fontId="6" fillId="0" borderId="12" xfId="36" applyFont="1" applyBorder="1" applyAlignment="1" applyProtection="1">
      <alignment vertical="center"/>
      <protection locked="0"/>
    </xf>
    <xf numFmtId="3" fontId="7" fillId="0" borderId="13" xfId="36" applyNumberFormat="1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center" vertical="center" wrapText="1"/>
    </xf>
    <xf numFmtId="0" fontId="6" fillId="0" borderId="15" xfId="61" applyFont="1" applyBorder="1" applyAlignment="1">
      <alignment horizontal="center" vertical="center"/>
    </xf>
    <xf numFmtId="0" fontId="6" fillId="0" borderId="16" xfId="36" applyFont="1" applyBorder="1" applyAlignment="1" applyProtection="1">
      <alignment horizontal="center" vertical="center"/>
      <protection locked="0"/>
    </xf>
    <xf numFmtId="0" fontId="6" fillId="0" borderId="17" xfId="36" applyFont="1" applyBorder="1" applyAlignment="1" applyProtection="1">
      <alignment horizontal="center" vertical="center"/>
      <protection locked="0"/>
    </xf>
    <xf numFmtId="3" fontId="7" fillId="0" borderId="18" xfId="36" applyNumberFormat="1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7" fillId="0" borderId="10" xfId="61" applyFont="1" applyBorder="1">
      <alignment/>
    </xf>
    <xf numFmtId="0" fontId="7" fillId="0" borderId="11" xfId="33" applyFont="1" applyBorder="1">
      <alignment/>
    </xf>
    <xf numFmtId="0" fontId="7" fillId="0" borderId="12" xfId="36" applyFont="1" applyBorder="1">
      <alignment/>
    </xf>
    <xf numFmtId="3" fontId="7" fillId="0" borderId="13" xfId="36" applyNumberFormat="1" applyFont="1" applyBorder="1" applyAlignment="1" applyProtection="1">
      <alignment horizontal="right"/>
      <protection/>
    </xf>
    <xf numFmtId="3" fontId="7" fillId="0" borderId="14" xfId="36" applyNumberFormat="1" applyFont="1" applyBorder="1" applyAlignment="1" applyProtection="1">
      <alignment horizontal="right"/>
      <protection/>
    </xf>
    <xf numFmtId="0" fontId="4" fillId="0" borderId="21" xfId="61" applyFont="1" applyBorder="1">
      <alignment/>
    </xf>
    <xf numFmtId="0" fontId="4" fillId="0" borderId="22" xfId="36" applyFont="1" applyBorder="1">
      <alignment/>
    </xf>
    <xf numFmtId="0" fontId="4" fillId="0" borderId="23" xfId="36" applyFont="1" applyBorder="1">
      <alignment/>
    </xf>
    <xf numFmtId="3" fontId="4" fillId="0" borderId="19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/>
    </xf>
    <xf numFmtId="0" fontId="4" fillId="0" borderId="25" xfId="61" applyFont="1" applyBorder="1">
      <alignment/>
    </xf>
    <xf numFmtId="0" fontId="4" fillId="0" borderId="26" xfId="36" applyFont="1" applyBorder="1">
      <alignment/>
    </xf>
    <xf numFmtId="0" fontId="4" fillId="0" borderId="27" xfId="36" applyFont="1" applyBorder="1">
      <alignment/>
    </xf>
    <xf numFmtId="3" fontId="4" fillId="0" borderId="28" xfId="0" applyNumberFormat="1" applyFont="1" applyBorder="1" applyAlignment="1">
      <alignment horizontal="right"/>
    </xf>
    <xf numFmtId="3" fontId="2" fillId="0" borderId="28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9" xfId="0" applyNumberFormat="1" applyFont="1" applyBorder="1" applyAlignment="1">
      <alignment horizontal="right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32" xfId="36" applyFont="1" applyBorder="1">
      <alignment/>
    </xf>
    <xf numFmtId="0" fontId="4" fillId="0" borderId="33" xfId="0" applyFont="1" applyBorder="1" applyAlignment="1">
      <alignment/>
    </xf>
    <xf numFmtId="3" fontId="2" fillId="0" borderId="29" xfId="0" applyNumberFormat="1" applyFont="1" applyBorder="1" applyAlignment="1">
      <alignment horizontal="right"/>
    </xf>
    <xf numFmtId="3" fontId="2" fillId="0" borderId="34" xfId="0" applyNumberFormat="1" applyFont="1" applyBorder="1" applyAlignment="1">
      <alignment horizontal="right"/>
    </xf>
    <xf numFmtId="0" fontId="7" fillId="0" borderId="11" xfId="36" applyFont="1" applyBorder="1">
      <alignment/>
    </xf>
    <xf numFmtId="3" fontId="8" fillId="0" borderId="14" xfId="0" applyNumberFormat="1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2" xfId="0" applyFont="1" applyBorder="1" applyAlignment="1">
      <alignment/>
    </xf>
    <xf numFmtId="3" fontId="4" fillId="0" borderId="36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3" fontId="4" fillId="0" borderId="37" xfId="61" applyNumberFormat="1" applyFont="1" applyBorder="1" applyAlignment="1">
      <alignment horizontal="right"/>
    </xf>
    <xf numFmtId="3" fontId="2" fillId="0" borderId="36" xfId="0" applyNumberFormat="1" applyFont="1" applyBorder="1" applyAlignment="1">
      <alignment horizontal="right"/>
    </xf>
    <xf numFmtId="0" fontId="4" fillId="0" borderId="27" xfId="33" applyFont="1" applyBorder="1">
      <alignment/>
    </xf>
    <xf numFmtId="3" fontId="2" fillId="0" borderId="28" xfId="36" applyNumberFormat="1" applyFont="1" applyBorder="1" applyAlignment="1" applyProtection="1">
      <alignment horizontal="right"/>
      <protection locked="0"/>
    </xf>
    <xf numFmtId="0" fontId="4" fillId="0" borderId="27" xfId="33" applyFont="1" applyBorder="1" applyAlignment="1">
      <alignment wrapText="1"/>
    </xf>
    <xf numFmtId="3" fontId="2" fillId="0" borderId="28" xfId="36" applyNumberFormat="1" applyFont="1" applyBorder="1" applyAlignment="1" applyProtection="1">
      <alignment horizontal="right"/>
      <protection/>
    </xf>
    <xf numFmtId="0" fontId="4" fillId="0" borderId="30" xfId="61" applyFont="1" applyBorder="1">
      <alignment/>
    </xf>
    <xf numFmtId="0" fontId="4" fillId="0" borderId="31" xfId="36" applyFont="1" applyBorder="1">
      <alignment/>
    </xf>
    <xf numFmtId="0" fontId="4" fillId="0" borderId="33" xfId="33" applyFont="1" applyBorder="1">
      <alignment/>
    </xf>
    <xf numFmtId="3" fontId="2" fillId="0" borderId="29" xfId="36" applyNumberFormat="1" applyFont="1" applyBorder="1" applyAlignment="1" applyProtection="1">
      <alignment horizontal="right"/>
      <protection/>
    </xf>
    <xf numFmtId="0" fontId="7" fillId="0" borderId="36" xfId="61" applyFont="1" applyBorder="1">
      <alignment/>
    </xf>
    <xf numFmtId="0" fontId="7" fillId="0" borderId="38" xfId="36" applyFont="1" applyBorder="1">
      <alignment/>
    </xf>
    <xf numFmtId="0" fontId="4" fillId="0" borderId="39" xfId="36" applyFont="1" applyBorder="1">
      <alignment/>
    </xf>
    <xf numFmtId="3" fontId="2" fillId="0" borderId="19" xfId="36" applyNumberFormat="1" applyFont="1" applyBorder="1" applyAlignment="1" applyProtection="1">
      <alignment horizontal="right"/>
      <protection locked="0"/>
    </xf>
    <xf numFmtId="0" fontId="4" fillId="0" borderId="28" xfId="61" applyFont="1" applyBorder="1">
      <alignment/>
    </xf>
    <xf numFmtId="0" fontId="2" fillId="0" borderId="23" xfId="36" applyFont="1" applyBorder="1">
      <alignment/>
    </xf>
    <xf numFmtId="3" fontId="2" fillId="0" borderId="19" xfId="36" applyNumberFormat="1" applyFont="1" applyBorder="1" applyAlignment="1" applyProtection="1">
      <alignment horizontal="right"/>
      <protection/>
    </xf>
    <xf numFmtId="0" fontId="5" fillId="0" borderId="26" xfId="36" applyFont="1" applyBorder="1">
      <alignment/>
    </xf>
    <xf numFmtId="0" fontId="4" fillId="0" borderId="29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7" fillId="0" borderId="42" xfId="61" applyFont="1" applyBorder="1">
      <alignment/>
    </xf>
    <xf numFmtId="0" fontId="7" fillId="0" borderId="16" xfId="36" applyFont="1" applyBorder="1">
      <alignment/>
    </xf>
    <xf numFmtId="0" fontId="7" fillId="0" borderId="17" xfId="36" applyFont="1" applyBorder="1">
      <alignment/>
    </xf>
    <xf numFmtId="3" fontId="7" fillId="0" borderId="18" xfId="36" applyNumberFormat="1" applyFont="1" applyBorder="1" applyAlignment="1" applyProtection="1">
      <alignment horizontal="right"/>
      <protection/>
    </xf>
    <xf numFmtId="3" fontId="7" fillId="0" borderId="43" xfId="36" applyNumberFormat="1" applyFont="1" applyBorder="1" applyAlignment="1" applyProtection="1">
      <alignment horizontal="right"/>
      <protection/>
    </xf>
    <xf numFmtId="0" fontId="4" fillId="0" borderId="26" xfId="36" applyFont="1" applyBorder="1" applyAlignment="1">
      <alignment horizontal="center"/>
    </xf>
    <xf numFmtId="0" fontId="2" fillId="0" borderId="27" xfId="36" applyFont="1" applyBorder="1">
      <alignment/>
    </xf>
    <xf numFmtId="0" fontId="4" fillId="0" borderId="27" xfId="36" applyFont="1" applyBorder="1" applyAlignment="1">
      <alignment wrapText="1"/>
    </xf>
    <xf numFmtId="0" fontId="2" fillId="0" borderId="26" xfId="36" applyFont="1" applyBorder="1" applyAlignment="1">
      <alignment horizontal="center"/>
    </xf>
    <xf numFmtId="0" fontId="2" fillId="0" borderId="31" xfId="36" applyFont="1" applyBorder="1">
      <alignment/>
    </xf>
    <xf numFmtId="0" fontId="2" fillId="0" borderId="33" xfId="36" applyFont="1" applyBorder="1">
      <alignment/>
    </xf>
    <xf numFmtId="3" fontId="2" fillId="0" borderId="29" xfId="36" applyNumberFormat="1" applyFont="1" applyBorder="1" applyAlignment="1" applyProtection="1">
      <alignment horizontal="right"/>
      <protection locked="0"/>
    </xf>
    <xf numFmtId="3" fontId="2" fillId="0" borderId="44" xfId="36" applyNumberFormat="1" applyFont="1" applyBorder="1" applyAlignment="1" applyProtection="1">
      <alignment horizontal="right"/>
      <protection/>
    </xf>
    <xf numFmtId="0" fontId="5" fillId="0" borderId="31" xfId="36" applyFont="1" applyBorder="1">
      <alignment/>
    </xf>
    <xf numFmtId="0" fontId="4" fillId="0" borderId="33" xfId="36" applyFont="1" applyBorder="1">
      <alignment/>
    </xf>
    <xf numFmtId="0" fontId="4" fillId="0" borderId="25" xfId="61" applyFont="1" applyBorder="1" applyAlignment="1">
      <alignment wrapText="1"/>
    </xf>
    <xf numFmtId="0" fontId="4" fillId="0" borderId="26" xfId="36" applyFont="1" applyBorder="1" applyAlignment="1">
      <alignment wrapText="1"/>
    </xf>
    <xf numFmtId="3" fontId="2" fillId="0" borderId="28" xfId="36" applyNumberFormat="1" applyFont="1" applyBorder="1" applyAlignment="1" applyProtection="1">
      <alignment horizontal="right" wrapText="1"/>
      <protection/>
    </xf>
    <xf numFmtId="3" fontId="2" fillId="0" borderId="28" xfId="0" applyNumberFormat="1" applyFont="1" applyBorder="1" applyAlignment="1">
      <alignment horizontal="right" wrapText="1"/>
    </xf>
    <xf numFmtId="3" fontId="2" fillId="0" borderId="24" xfId="0" applyNumberFormat="1" applyFont="1" applyBorder="1" applyAlignment="1">
      <alignment horizontal="right" wrapText="1"/>
    </xf>
    <xf numFmtId="0" fontId="4" fillId="0" borderId="26" xfId="33" applyFont="1" applyBorder="1" applyAlignment="1">
      <alignment horizontal="left"/>
    </xf>
    <xf numFmtId="3" fontId="4" fillId="0" borderId="28" xfId="33" applyNumberFormat="1" applyFont="1" applyBorder="1" applyAlignment="1">
      <alignment horizontal="right"/>
    </xf>
    <xf numFmtId="0" fontId="8" fillId="33" borderId="15" xfId="36" applyFont="1" applyFill="1" applyBorder="1">
      <alignment/>
    </xf>
    <xf numFmtId="0" fontId="8" fillId="33" borderId="35" xfId="36" applyFont="1" applyFill="1" applyBorder="1">
      <alignment/>
    </xf>
    <xf numFmtId="0" fontId="8" fillId="33" borderId="32" xfId="36" applyFont="1" applyFill="1" applyBorder="1">
      <alignment/>
    </xf>
    <xf numFmtId="3" fontId="8" fillId="33" borderId="36" xfId="33" applyNumberFormat="1" applyFont="1" applyFill="1" applyBorder="1" applyAlignment="1">
      <alignment horizontal="right"/>
    </xf>
    <xf numFmtId="0" fontId="4" fillId="0" borderId="19" xfId="61" applyFont="1" applyBorder="1">
      <alignment/>
    </xf>
    <xf numFmtId="0" fontId="5" fillId="0" borderId="44" xfId="36" applyFont="1" applyBorder="1">
      <alignment/>
    </xf>
    <xf numFmtId="0" fontId="5" fillId="0" borderId="45" xfId="36" applyFont="1" applyBorder="1">
      <alignment/>
    </xf>
    <xf numFmtId="3" fontId="5" fillId="0" borderId="44" xfId="33" applyNumberFormat="1" applyFont="1" applyBorder="1" applyAlignment="1">
      <alignment horizontal="right"/>
    </xf>
    <xf numFmtId="3" fontId="8" fillId="0" borderId="24" xfId="0" applyNumberFormat="1" applyFont="1" applyBorder="1" applyAlignment="1">
      <alignment horizontal="right"/>
    </xf>
    <xf numFmtId="0" fontId="4" fillId="0" borderId="46" xfId="36" applyFont="1" applyBorder="1" applyAlignment="1">
      <alignment wrapText="1"/>
    </xf>
    <xf numFmtId="3" fontId="4" fillId="0" borderId="19" xfId="33" applyNumberFormat="1" applyFont="1" applyBorder="1" applyAlignment="1">
      <alignment horizontal="right"/>
    </xf>
    <xf numFmtId="0" fontId="5" fillId="0" borderId="28" xfId="36" applyFont="1" applyBorder="1">
      <alignment/>
    </xf>
    <xf numFmtId="0" fontId="4" fillId="0" borderId="25" xfId="36" applyFont="1" applyBorder="1">
      <alignment/>
    </xf>
    <xf numFmtId="3" fontId="8" fillId="0" borderId="28" xfId="0" applyNumberFormat="1" applyFont="1" applyBorder="1" applyAlignment="1">
      <alignment horizontal="right"/>
    </xf>
    <xf numFmtId="0" fontId="4" fillId="0" borderId="29" xfId="61" applyFont="1" applyBorder="1">
      <alignment/>
    </xf>
    <xf numFmtId="0" fontId="4" fillId="0" borderId="47" xfId="36" applyFont="1" applyBorder="1">
      <alignment/>
    </xf>
    <xf numFmtId="3" fontId="4" fillId="0" borderId="29" xfId="33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0" fontId="5" fillId="0" borderId="10" xfId="36" applyFont="1" applyBorder="1">
      <alignment/>
    </xf>
    <xf numFmtId="0" fontId="5" fillId="0" borderId="11" xfId="36" applyFont="1" applyBorder="1">
      <alignment/>
    </xf>
    <xf numFmtId="0" fontId="5" fillId="0" borderId="48" xfId="36" applyFont="1" applyBorder="1">
      <alignment/>
    </xf>
    <xf numFmtId="3" fontId="8" fillId="0" borderId="13" xfId="36" applyNumberFormat="1" applyFont="1" applyBorder="1" applyAlignment="1" applyProtection="1">
      <alignment horizontal="right"/>
      <protection/>
    </xf>
    <xf numFmtId="3" fontId="2" fillId="0" borderId="13" xfId="0" applyNumberFormat="1" applyFont="1" applyBorder="1" applyAlignment="1">
      <alignment horizontal="right"/>
    </xf>
    <xf numFmtId="0" fontId="5" fillId="0" borderId="45" xfId="0" applyFont="1" applyBorder="1" applyAlignment="1">
      <alignment/>
    </xf>
    <xf numFmtId="0" fontId="5" fillId="0" borderId="49" xfId="0" applyFont="1" applyBorder="1" applyAlignment="1">
      <alignment/>
    </xf>
    <xf numFmtId="3" fontId="8" fillId="0" borderId="44" xfId="0" applyNumberFormat="1" applyFont="1" applyBorder="1" applyAlignment="1">
      <alignment horizontal="right"/>
    </xf>
    <xf numFmtId="3" fontId="2" fillId="0" borderId="44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 horizontal="right"/>
    </xf>
    <xf numFmtId="3" fontId="4" fillId="0" borderId="42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8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 horizontal="right"/>
    </xf>
    <xf numFmtId="3" fontId="8" fillId="0" borderId="43" xfId="0" applyNumberFormat="1" applyFont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3" fontId="2" fillId="0" borderId="25" xfId="36" applyNumberFormat="1" applyFont="1" applyBorder="1" applyAlignment="1" applyProtection="1">
      <alignment wrapText="1"/>
      <protection/>
    </xf>
    <xf numFmtId="0" fontId="4" fillId="0" borderId="26" xfId="36" applyFont="1" applyBorder="1" applyAlignment="1">
      <alignment horizontal="center" wrapText="1"/>
    </xf>
    <xf numFmtId="0" fontId="4" fillId="0" borderId="25" xfId="61" applyFont="1" applyBorder="1" applyAlignment="1">
      <alignment/>
    </xf>
    <xf numFmtId="0" fontId="4" fillId="0" borderId="26" xfId="36" applyFont="1" applyBorder="1" applyAlignment="1">
      <alignment/>
    </xf>
    <xf numFmtId="0" fontId="4" fillId="0" borderId="39" xfId="0" applyFont="1" applyBorder="1" applyAlignment="1">
      <alignment wrapText="1"/>
    </xf>
    <xf numFmtId="3" fontId="4" fillId="0" borderId="17" xfId="0" applyNumberFormat="1" applyFont="1" applyBorder="1" applyAlignment="1">
      <alignment wrapText="1"/>
    </xf>
    <xf numFmtId="0" fontId="8" fillId="34" borderId="51" xfId="36" applyFont="1" applyFill="1" applyBorder="1">
      <alignment/>
    </xf>
    <xf numFmtId="0" fontId="8" fillId="34" borderId="38" xfId="36" applyFont="1" applyFill="1" applyBorder="1">
      <alignment/>
    </xf>
    <xf numFmtId="0" fontId="8" fillId="34" borderId="52" xfId="36" applyFont="1" applyFill="1" applyBorder="1">
      <alignment/>
    </xf>
    <xf numFmtId="3" fontId="8" fillId="34" borderId="37" xfId="36" applyNumberFormat="1" applyFont="1" applyFill="1" applyBorder="1" applyAlignment="1" applyProtection="1">
      <alignment horizontal="right"/>
      <protection/>
    </xf>
    <xf numFmtId="3" fontId="8" fillId="34" borderId="53" xfId="36" applyNumberFormat="1" applyFont="1" applyFill="1" applyBorder="1" applyAlignment="1" applyProtection="1">
      <alignment horizontal="right"/>
      <protection/>
    </xf>
    <xf numFmtId="0" fontId="7" fillId="34" borderId="10" xfId="61" applyFont="1" applyFill="1" applyBorder="1">
      <alignment/>
    </xf>
    <xf numFmtId="0" fontId="7" fillId="34" borderId="11" xfId="36" applyFont="1" applyFill="1" applyBorder="1">
      <alignment/>
    </xf>
    <xf numFmtId="0" fontId="7" fillId="34" borderId="12" xfId="36" applyFont="1" applyFill="1" applyBorder="1">
      <alignment/>
    </xf>
    <xf numFmtId="3" fontId="7" fillId="34" borderId="13" xfId="36" applyNumberFormat="1" applyFont="1" applyFill="1" applyBorder="1" applyAlignment="1" applyProtection="1">
      <alignment horizontal="right"/>
      <protection/>
    </xf>
    <xf numFmtId="3" fontId="8" fillId="34" borderId="13" xfId="0" applyNumberFormat="1" applyFont="1" applyFill="1" applyBorder="1" applyAlignment="1">
      <alignment horizontal="right"/>
    </xf>
    <xf numFmtId="3" fontId="8" fillId="34" borderId="14" xfId="0" applyNumberFormat="1" applyFont="1" applyFill="1" applyBorder="1" applyAlignment="1">
      <alignment horizontal="right"/>
    </xf>
    <xf numFmtId="0" fontId="8" fillId="34" borderId="10" xfId="36" applyFont="1" applyFill="1" applyBorder="1">
      <alignment/>
    </xf>
    <xf numFmtId="0" fontId="8" fillId="34" borderId="11" xfId="36" applyFont="1" applyFill="1" applyBorder="1">
      <alignment/>
    </xf>
    <xf numFmtId="0" fontId="8" fillId="34" borderId="12" xfId="36" applyFont="1" applyFill="1" applyBorder="1">
      <alignment/>
    </xf>
    <xf numFmtId="3" fontId="8" fillId="34" borderId="13" xfId="36" applyNumberFormat="1" applyFont="1" applyFill="1" applyBorder="1" applyAlignment="1" applyProtection="1">
      <alignment horizontal="right"/>
      <protection/>
    </xf>
    <xf numFmtId="3" fontId="8" fillId="34" borderId="14" xfId="36" applyNumberFormat="1" applyFont="1" applyFill="1" applyBorder="1" applyAlignment="1" applyProtection="1">
      <alignment horizontal="right"/>
      <protection/>
    </xf>
    <xf numFmtId="0" fontId="8" fillId="34" borderId="10" xfId="33" applyFont="1" applyFill="1" applyBorder="1" applyAlignment="1">
      <alignment horizontal="left"/>
    </xf>
    <xf numFmtId="0" fontId="8" fillId="34" borderId="11" xfId="33" applyFont="1" applyFill="1" applyBorder="1" applyAlignment="1">
      <alignment horizontal="left"/>
    </xf>
    <xf numFmtId="0" fontId="8" fillId="34" borderId="12" xfId="33" applyFont="1" applyFill="1" applyBorder="1">
      <alignment/>
    </xf>
    <xf numFmtId="3" fontId="8" fillId="34" borderId="13" xfId="33" applyNumberFormat="1" applyFont="1" applyFill="1" applyBorder="1" applyAlignment="1">
      <alignment horizontal="right"/>
    </xf>
    <xf numFmtId="3" fontId="8" fillId="34" borderId="14" xfId="33" applyNumberFormat="1" applyFont="1" applyFill="1" applyBorder="1" applyAlignment="1">
      <alignment horizontal="right"/>
    </xf>
    <xf numFmtId="0" fontId="8" fillId="34" borderId="10" xfId="33" applyFont="1" applyFill="1" applyBorder="1" applyAlignment="1">
      <alignment horizontal="center"/>
    </xf>
    <xf numFmtId="0" fontId="8" fillId="34" borderId="11" xfId="33" applyFont="1" applyFill="1" applyBorder="1" applyAlignment="1">
      <alignment horizontal="center"/>
    </xf>
    <xf numFmtId="0" fontId="8" fillId="34" borderId="12" xfId="33" applyFont="1" applyFill="1" applyBorder="1" applyAlignment="1">
      <alignment horizontal="center"/>
    </xf>
    <xf numFmtId="0" fontId="5" fillId="34" borderId="10" xfId="33" applyFont="1" applyFill="1" applyBorder="1">
      <alignment/>
    </xf>
    <xf numFmtId="0" fontId="6" fillId="34" borderId="11" xfId="33" applyFont="1" applyFill="1" applyBorder="1">
      <alignment/>
    </xf>
    <xf numFmtId="0" fontId="6" fillId="34" borderId="12" xfId="33" applyFont="1" applyFill="1" applyBorder="1">
      <alignment/>
    </xf>
    <xf numFmtId="3" fontId="5" fillId="34" borderId="13" xfId="33" applyNumberFormat="1" applyFont="1" applyFill="1" applyBorder="1" applyAlignment="1">
      <alignment horizontal="right"/>
    </xf>
    <xf numFmtId="3" fontId="5" fillId="34" borderId="14" xfId="33" applyNumberFormat="1" applyFont="1" applyFill="1" applyBorder="1" applyAlignment="1">
      <alignment horizontal="right"/>
    </xf>
    <xf numFmtId="3" fontId="4" fillId="33" borderId="19" xfId="57" applyNumberFormat="1" applyFont="1" applyFill="1" applyBorder="1" applyAlignment="1">
      <alignment horizontal="right" vertical="center"/>
    </xf>
    <xf numFmtId="3" fontId="4" fillId="33" borderId="29" xfId="57" applyNumberFormat="1" applyFont="1" applyFill="1" applyBorder="1" applyAlignment="1">
      <alignment horizontal="right" vertical="center"/>
    </xf>
    <xf numFmtId="3" fontId="2" fillId="0" borderId="54" xfId="0" applyNumberFormat="1" applyFont="1" applyBorder="1" applyAlignment="1">
      <alignment horizontal="right"/>
    </xf>
    <xf numFmtId="0" fontId="4" fillId="0" borderId="30" xfId="36" applyFont="1" applyBorder="1" applyAlignment="1">
      <alignment horizontal="right"/>
    </xf>
    <xf numFmtId="49" fontId="4" fillId="33" borderId="45" xfId="58" applyNumberFormat="1" applyFont="1" applyFill="1" applyBorder="1" applyAlignment="1">
      <alignment horizontal="right"/>
      <protection/>
    </xf>
    <xf numFmtId="49" fontId="4" fillId="33" borderId="25" xfId="58" applyNumberFormat="1" applyFont="1" applyFill="1" applyBorder="1" applyAlignment="1">
      <alignment horizontal="right"/>
      <protection/>
    </xf>
    <xf numFmtId="49" fontId="4" fillId="33" borderId="55" xfId="58" applyNumberFormat="1" applyFont="1" applyFill="1" applyBorder="1" applyAlignment="1">
      <alignment horizontal="right"/>
      <protection/>
    </xf>
    <xf numFmtId="0" fontId="4" fillId="0" borderId="29" xfId="36" applyFont="1" applyBorder="1">
      <alignment/>
    </xf>
    <xf numFmtId="0" fontId="4" fillId="33" borderId="44" xfId="58" applyFont="1" applyFill="1" applyBorder="1" applyAlignment="1">
      <alignment wrapText="1"/>
      <protection/>
    </xf>
    <xf numFmtId="0" fontId="4" fillId="33" borderId="28" xfId="58" applyFont="1" applyFill="1" applyBorder="1" applyAlignment="1">
      <alignment wrapText="1"/>
      <protection/>
    </xf>
    <xf numFmtId="0" fontId="4" fillId="33" borderId="28" xfId="58" applyFont="1" applyFill="1" applyBorder="1" applyAlignment="1">
      <alignment/>
      <protection/>
    </xf>
    <xf numFmtId="0" fontId="4" fillId="0" borderId="54" xfId="58" applyFont="1" applyBorder="1" applyAlignment="1">
      <alignment/>
      <protection/>
    </xf>
    <xf numFmtId="0" fontId="5" fillId="33" borderId="28" xfId="59" applyFont="1" applyFill="1" applyBorder="1" applyAlignment="1">
      <alignment wrapText="1"/>
      <protection/>
    </xf>
    <xf numFmtId="49" fontId="5" fillId="33" borderId="25" xfId="59" applyNumberFormat="1" applyFont="1" applyFill="1" applyBorder="1" applyAlignment="1">
      <alignment horizontal="right" wrapText="1"/>
      <protection/>
    </xf>
    <xf numFmtId="49" fontId="4" fillId="33" borderId="25" xfId="58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3" fontId="8" fillId="35" borderId="0" xfId="57" applyNumberFormat="1" applyFont="1" applyFill="1" applyBorder="1" applyAlignment="1">
      <alignment horizontal="center"/>
    </xf>
    <xf numFmtId="49" fontId="6" fillId="33" borderId="51" xfId="57" applyNumberFormat="1" applyFont="1" applyFill="1" applyBorder="1" applyAlignment="1">
      <alignment horizontal="center" vertical="center" wrapText="1"/>
    </xf>
    <xf numFmtId="0" fontId="7" fillId="35" borderId="37" xfId="57" applyFont="1" applyFill="1" applyBorder="1" applyAlignment="1">
      <alignment horizontal="center" vertical="center" wrapText="1"/>
    </xf>
    <xf numFmtId="3" fontId="7" fillId="0" borderId="56" xfId="36" applyNumberFormat="1" applyFont="1" applyBorder="1" applyAlignment="1" applyProtection="1">
      <alignment horizontal="center" vertical="center" wrapText="1"/>
      <protection locked="0"/>
    </xf>
    <xf numFmtId="3" fontId="7" fillId="0" borderId="37" xfId="36" applyNumberFormat="1" applyFont="1" applyBorder="1" applyAlignment="1" applyProtection="1">
      <alignment horizontal="center" vertical="center" wrapText="1"/>
      <protection locked="0"/>
    </xf>
    <xf numFmtId="3" fontId="7" fillId="0" borderId="53" xfId="0" applyNumberFormat="1" applyFont="1" applyBorder="1" applyAlignment="1">
      <alignment horizontal="center" vertical="center" wrapText="1"/>
    </xf>
    <xf numFmtId="3" fontId="2" fillId="0" borderId="28" xfId="36" applyNumberFormat="1" applyFont="1" applyBorder="1" applyAlignment="1" applyProtection="1">
      <alignment vertical="center"/>
      <protection locked="0"/>
    </xf>
    <xf numFmtId="3" fontId="2" fillId="0" borderId="24" xfId="0" applyNumberFormat="1" applyFont="1" applyBorder="1" applyAlignment="1">
      <alignment vertical="center"/>
    </xf>
    <xf numFmtId="49" fontId="4" fillId="0" borderId="25" xfId="57" applyNumberFormat="1" applyFont="1" applyBorder="1" applyAlignment="1">
      <alignment horizontal="right"/>
    </xf>
    <xf numFmtId="0" fontId="4" fillId="33" borderId="28" xfId="57" applyFont="1" applyFill="1" applyBorder="1" applyAlignment="1">
      <alignment/>
    </xf>
    <xf numFmtId="49" fontId="2" fillId="35" borderId="25" xfId="58" applyNumberFormat="1" applyFont="1" applyFill="1" applyBorder="1" applyAlignment="1">
      <alignment horizontal="right"/>
      <protection/>
    </xf>
    <xf numFmtId="0" fontId="4" fillId="0" borderId="28" xfId="58" applyFont="1" applyBorder="1" applyAlignment="1">
      <alignment/>
      <protection/>
    </xf>
    <xf numFmtId="49" fontId="4" fillId="33" borderId="25" xfId="57" applyNumberFormat="1" applyFont="1" applyFill="1" applyBorder="1" applyAlignment="1">
      <alignment horizontal="right"/>
    </xf>
    <xf numFmtId="3" fontId="2" fillId="0" borderId="54" xfId="36" applyNumberFormat="1" applyFont="1" applyBorder="1" applyAlignment="1" applyProtection="1">
      <alignment vertical="center"/>
      <protection locked="0"/>
    </xf>
    <xf numFmtId="3" fontId="2" fillId="0" borderId="57" xfId="0" applyNumberFormat="1" applyFont="1" applyBorder="1" applyAlignment="1">
      <alignment vertical="center"/>
    </xf>
    <xf numFmtId="0" fontId="7" fillId="34" borderId="10" xfId="36" applyFont="1" applyFill="1" applyBorder="1" applyAlignment="1">
      <alignment horizontal="left"/>
    </xf>
    <xf numFmtId="0" fontId="7" fillId="34" borderId="13" xfId="33" applyFont="1" applyFill="1" applyBorder="1" applyAlignment="1">
      <alignment/>
    </xf>
    <xf numFmtId="3" fontId="5" fillId="34" borderId="13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49" fontId="2" fillId="35" borderId="30" xfId="58" applyNumberFormat="1" applyFont="1" applyFill="1" applyBorder="1" applyAlignment="1">
      <alignment horizontal="right"/>
      <protection/>
    </xf>
    <xf numFmtId="0" fontId="4" fillId="33" borderId="29" xfId="58" applyFont="1" applyFill="1" applyBorder="1" applyAlignment="1">
      <alignment/>
      <protection/>
    </xf>
    <xf numFmtId="3" fontId="4" fillId="0" borderId="29" xfId="0" applyNumberFormat="1" applyFont="1" applyBorder="1" applyAlignment="1">
      <alignment/>
    </xf>
    <xf numFmtId="3" fontId="2" fillId="0" borderId="34" xfId="0" applyNumberFormat="1" applyFont="1" applyBorder="1" applyAlignment="1">
      <alignment/>
    </xf>
    <xf numFmtId="0" fontId="7" fillId="34" borderId="10" xfId="33" applyFont="1" applyFill="1" applyBorder="1" applyAlignment="1">
      <alignment horizontal="left"/>
    </xf>
    <xf numFmtId="0" fontId="7" fillId="34" borderId="13" xfId="36" applyFont="1" applyFill="1" applyBorder="1" applyAlignment="1">
      <alignment horizontal="left"/>
    </xf>
    <xf numFmtId="3" fontId="8" fillId="34" borderId="13" xfId="0" applyNumberFormat="1" applyFont="1" applyFill="1" applyBorder="1" applyAlignment="1">
      <alignment/>
    </xf>
    <xf numFmtId="0" fontId="2" fillId="0" borderId="45" xfId="36" applyFont="1" applyBorder="1" applyAlignment="1">
      <alignment horizontal="right"/>
    </xf>
    <xf numFmtId="0" fontId="2" fillId="35" borderId="44" xfId="57" applyFont="1" applyFill="1" applyBorder="1" applyAlignment="1">
      <alignment/>
    </xf>
    <xf numFmtId="3" fontId="4" fillId="0" borderId="44" xfId="0" applyNumberFormat="1" applyFont="1" applyBorder="1" applyAlignment="1">
      <alignment/>
    </xf>
    <xf numFmtId="3" fontId="2" fillId="0" borderId="50" xfId="0" applyNumberFormat="1" applyFont="1" applyBorder="1" applyAlignment="1">
      <alignment/>
    </xf>
    <xf numFmtId="0" fontId="8" fillId="34" borderId="10" xfId="62" applyFont="1" applyFill="1" applyBorder="1" applyAlignment="1">
      <alignment horizontal="left" vertical="center" wrapText="1"/>
    </xf>
    <xf numFmtId="0" fontId="8" fillId="34" borderId="13" xfId="62" applyFont="1" applyFill="1" applyBorder="1" applyAlignment="1">
      <alignment horizontal="left" vertical="center"/>
    </xf>
    <xf numFmtId="3" fontId="8" fillId="34" borderId="13" xfId="0" applyNumberFormat="1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49" fontId="5" fillId="33" borderId="21" xfId="58" applyNumberFormat="1" applyFont="1" applyFill="1" applyBorder="1" applyAlignment="1">
      <alignment horizontal="right" wrapText="1"/>
      <protection/>
    </xf>
    <xf numFmtId="0" fontId="5" fillId="33" borderId="19" xfId="58" applyFont="1" applyFill="1" applyBorder="1" applyAlignment="1">
      <alignment wrapText="1"/>
      <protection/>
    </xf>
    <xf numFmtId="3" fontId="2" fillId="0" borderId="46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wrapText="1"/>
    </xf>
    <xf numFmtId="3" fontId="2" fillId="0" borderId="20" xfId="0" applyNumberFormat="1" applyFont="1" applyBorder="1" applyAlignment="1">
      <alignment wrapText="1"/>
    </xf>
    <xf numFmtId="3" fontId="2" fillId="0" borderId="58" xfId="0" applyNumberFormat="1" applyFont="1" applyBorder="1" applyAlignment="1">
      <alignment wrapText="1"/>
    </xf>
    <xf numFmtId="3" fontId="2" fillId="0" borderId="28" xfId="0" applyNumberFormat="1" applyFont="1" applyBorder="1" applyAlignment="1">
      <alignment wrapText="1"/>
    </xf>
    <xf numFmtId="3" fontId="2" fillId="0" borderId="24" xfId="0" applyNumberFormat="1" applyFont="1" applyBorder="1" applyAlignment="1">
      <alignment wrapText="1"/>
    </xf>
    <xf numFmtId="49" fontId="5" fillId="33" borderId="25" xfId="58" applyNumberFormat="1" applyFont="1" applyFill="1" applyBorder="1" applyAlignment="1">
      <alignment horizontal="right" wrapText="1"/>
      <protection/>
    </xf>
    <xf numFmtId="0" fontId="5" fillId="33" borderId="28" xfId="58" applyFont="1" applyFill="1" applyBorder="1" applyAlignment="1">
      <alignment wrapText="1"/>
      <protection/>
    </xf>
    <xf numFmtId="49" fontId="4" fillId="0" borderId="25" xfId="57" applyNumberFormat="1" applyFont="1" applyBorder="1" applyAlignment="1">
      <alignment horizontal="right" wrapText="1"/>
    </xf>
    <xf numFmtId="0" fontId="4" fillId="33" borderId="28" xfId="57" applyFont="1" applyFill="1" applyBorder="1" applyAlignment="1">
      <alignment wrapText="1"/>
    </xf>
    <xf numFmtId="49" fontId="4" fillId="33" borderId="30" xfId="58" applyNumberFormat="1" applyFont="1" applyFill="1" applyBorder="1" applyAlignment="1">
      <alignment horizontal="right" wrapText="1"/>
      <protection/>
    </xf>
    <xf numFmtId="0" fontId="4" fillId="33" borderId="29" xfId="58" applyFont="1" applyFill="1" applyBorder="1" applyAlignment="1">
      <alignment wrapText="1"/>
      <protection/>
    </xf>
    <xf numFmtId="3" fontId="2" fillId="0" borderId="47" xfId="0" applyNumberFormat="1" applyFont="1" applyBorder="1" applyAlignment="1">
      <alignment wrapText="1"/>
    </xf>
    <xf numFmtId="3" fontId="2" fillId="0" borderId="29" xfId="0" applyNumberFormat="1" applyFont="1" applyBorder="1" applyAlignment="1">
      <alignment wrapText="1"/>
    </xf>
    <xf numFmtId="3" fontId="2" fillId="0" borderId="34" xfId="0" applyNumberFormat="1" applyFont="1" applyBorder="1" applyAlignment="1">
      <alignment wrapText="1"/>
    </xf>
    <xf numFmtId="0" fontId="5" fillId="33" borderId="13" xfId="58" applyFont="1" applyFill="1" applyBorder="1" applyAlignment="1">
      <alignment wrapText="1"/>
      <protection/>
    </xf>
    <xf numFmtId="3" fontId="8" fillId="0" borderId="59" xfId="0" applyNumberFormat="1" applyFont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3" fontId="8" fillId="0" borderId="14" xfId="0" applyNumberFormat="1" applyFont="1" applyBorder="1" applyAlignment="1">
      <alignment wrapText="1"/>
    </xf>
    <xf numFmtId="0" fontId="4" fillId="33" borderId="19" xfId="57" applyFont="1" applyFill="1" applyBorder="1" applyAlignment="1">
      <alignment wrapText="1"/>
    </xf>
    <xf numFmtId="49" fontId="4" fillId="33" borderId="25" xfId="57" applyNumberFormat="1" applyFont="1" applyFill="1" applyBorder="1" applyAlignment="1">
      <alignment horizontal="right" wrapText="1"/>
    </xf>
    <xf numFmtId="0" fontId="4" fillId="33" borderId="28" xfId="57" applyFont="1" applyFill="1" applyBorder="1" applyAlignment="1">
      <alignment horizontal="left" wrapText="1"/>
    </xf>
    <xf numFmtId="0" fontId="2" fillId="0" borderId="30" xfId="0" applyFont="1" applyBorder="1" applyAlignment="1">
      <alignment wrapText="1"/>
    </xf>
    <xf numFmtId="0" fontId="2" fillId="0" borderId="29" xfId="0" applyFont="1" applyBorder="1" applyAlignment="1">
      <alignment wrapText="1"/>
    </xf>
    <xf numFmtId="49" fontId="5" fillId="33" borderId="10" xfId="58" applyNumberFormat="1" applyFont="1" applyFill="1" applyBorder="1" applyAlignment="1">
      <alignment horizontal="right" wrapText="1"/>
      <protection/>
    </xf>
    <xf numFmtId="49" fontId="4" fillId="33" borderId="21" xfId="58" applyNumberFormat="1" applyFont="1" applyFill="1" applyBorder="1" applyAlignment="1">
      <alignment horizontal="right" wrapText="1"/>
      <protection/>
    </xf>
    <xf numFmtId="0" fontId="4" fillId="33" borderId="19" xfId="58" applyFont="1" applyFill="1" applyBorder="1" applyAlignment="1">
      <alignment wrapText="1"/>
      <protection/>
    </xf>
    <xf numFmtId="49" fontId="5" fillId="0" borderId="25" xfId="58" applyNumberFormat="1" applyFont="1" applyBorder="1" applyAlignment="1">
      <alignment horizontal="right" wrapText="1"/>
      <protection/>
    </xf>
    <xf numFmtId="0" fontId="5" fillId="0" borderId="28" xfId="58" applyFont="1" applyBorder="1" applyAlignment="1">
      <alignment wrapText="1"/>
      <protection/>
    </xf>
    <xf numFmtId="49" fontId="4" fillId="0" borderId="25" xfId="58" applyNumberFormat="1" applyFont="1" applyBorder="1" applyAlignment="1">
      <alignment horizontal="right" wrapText="1"/>
      <protection/>
    </xf>
    <xf numFmtId="49" fontId="4" fillId="33" borderId="30" xfId="57" applyNumberFormat="1" applyFont="1" applyFill="1" applyBorder="1" applyAlignment="1">
      <alignment horizontal="right" wrapText="1"/>
    </xf>
    <xf numFmtId="0" fontId="4" fillId="33" borderId="29" xfId="57" applyFont="1" applyFill="1" applyBorder="1" applyAlignment="1">
      <alignment wrapText="1"/>
    </xf>
    <xf numFmtId="49" fontId="7" fillId="36" borderId="10" xfId="58" applyNumberFormat="1" applyFont="1" applyFill="1" applyBorder="1" applyAlignment="1">
      <alignment horizontal="left" wrapText="1"/>
      <protection/>
    </xf>
    <xf numFmtId="0" fontId="7" fillId="36" borderId="13" xfId="58" applyFont="1" applyFill="1" applyBorder="1" applyAlignment="1">
      <alignment horizontal="center" wrapText="1"/>
      <protection/>
    </xf>
    <xf numFmtId="3" fontId="8" fillId="34" borderId="59" xfId="0" applyNumberFormat="1" applyFont="1" applyFill="1" applyBorder="1" applyAlignment="1">
      <alignment wrapText="1"/>
    </xf>
    <xf numFmtId="3" fontId="8" fillId="34" borderId="13" xfId="0" applyNumberFormat="1" applyFont="1" applyFill="1" applyBorder="1" applyAlignment="1">
      <alignment wrapText="1"/>
    </xf>
    <xf numFmtId="3" fontId="8" fillId="34" borderId="14" xfId="0" applyNumberFormat="1" applyFont="1" applyFill="1" applyBorder="1" applyAlignment="1">
      <alignment wrapText="1"/>
    </xf>
    <xf numFmtId="49" fontId="8" fillId="34" borderId="10" xfId="58" applyNumberFormat="1" applyFont="1" applyFill="1" applyBorder="1" applyAlignment="1">
      <alignment horizontal="left" wrapText="1"/>
      <protection/>
    </xf>
    <xf numFmtId="0" fontId="8" fillId="34" borderId="13" xfId="58" applyFont="1" applyFill="1" applyBorder="1" applyAlignment="1">
      <alignment horizontal="center" wrapText="1"/>
      <protection/>
    </xf>
    <xf numFmtId="0" fontId="8" fillId="34" borderId="13" xfId="62" applyFont="1" applyFill="1" applyBorder="1" applyAlignment="1">
      <alignment horizontal="left" vertical="center" wrapText="1"/>
    </xf>
    <xf numFmtId="49" fontId="7" fillId="36" borderId="10" xfId="58" applyNumberFormat="1" applyFont="1" applyFill="1" applyBorder="1" applyAlignment="1">
      <alignment horizontal="left"/>
      <protection/>
    </xf>
    <xf numFmtId="49" fontId="4" fillId="0" borderId="30" xfId="58" applyNumberFormat="1" applyFont="1" applyBorder="1" applyAlignment="1">
      <alignment horizontal="right" wrapText="1"/>
      <protection/>
    </xf>
    <xf numFmtId="49" fontId="5" fillId="0" borderId="10" xfId="58" applyNumberFormat="1" applyFont="1" applyBorder="1" applyAlignment="1">
      <alignment horizontal="right" wrapText="1"/>
      <protection/>
    </xf>
    <xf numFmtId="49" fontId="4" fillId="0" borderId="21" xfId="58" applyNumberFormat="1" applyFont="1" applyBorder="1" applyAlignment="1">
      <alignment horizontal="right" wrapText="1"/>
      <protection/>
    </xf>
    <xf numFmtId="49" fontId="4" fillId="0" borderId="30" xfId="57" applyNumberFormat="1" applyFont="1" applyBorder="1" applyAlignment="1">
      <alignment horizontal="right" wrapText="1"/>
    </xf>
    <xf numFmtId="49" fontId="5" fillId="0" borderId="10" xfId="57" applyNumberFormat="1" applyFont="1" applyBorder="1" applyAlignment="1">
      <alignment horizontal="right" wrapText="1"/>
    </xf>
    <xf numFmtId="49" fontId="4" fillId="0" borderId="21" xfId="57" applyNumberFormat="1" applyFont="1" applyBorder="1" applyAlignment="1">
      <alignment horizontal="right" wrapText="1"/>
    </xf>
    <xf numFmtId="49" fontId="7" fillId="37" borderId="30" xfId="58" applyNumberFormat="1" applyFont="1" applyFill="1" applyBorder="1" applyAlignment="1">
      <alignment horizontal="left" wrapText="1"/>
      <protection/>
    </xf>
    <xf numFmtId="0" fontId="2" fillId="0" borderId="25" xfId="0" applyFont="1" applyBorder="1" applyAlignment="1">
      <alignment wrapText="1"/>
    </xf>
    <xf numFmtId="49" fontId="8" fillId="35" borderId="25" xfId="58" applyNumberFormat="1" applyFont="1" applyFill="1" applyBorder="1" applyAlignment="1">
      <alignment horizontal="right" wrapText="1"/>
      <protection/>
    </xf>
    <xf numFmtId="49" fontId="2" fillId="35" borderId="25" xfId="58" applyNumberFormat="1" applyFont="1" applyFill="1" applyBorder="1" applyAlignment="1">
      <alignment horizontal="right" wrapText="1"/>
      <protection/>
    </xf>
    <xf numFmtId="49" fontId="11" fillId="33" borderId="25" xfId="58" applyNumberFormat="1" applyFont="1" applyFill="1" applyBorder="1" applyAlignment="1">
      <alignment horizontal="right" wrapText="1"/>
      <protection/>
    </xf>
    <xf numFmtId="49" fontId="8" fillId="35" borderId="10" xfId="58" applyNumberFormat="1" applyFont="1" applyFill="1" applyBorder="1" applyAlignment="1">
      <alignment horizontal="right" wrapText="1"/>
      <protection/>
    </xf>
    <xf numFmtId="49" fontId="5" fillId="33" borderId="21" xfId="57" applyNumberFormat="1" applyFont="1" applyFill="1" applyBorder="1" applyAlignment="1">
      <alignment horizontal="right" wrapText="1"/>
    </xf>
    <xf numFmtId="0" fontId="7" fillId="36" borderId="13" xfId="58" applyFont="1" applyFill="1" applyBorder="1" applyAlignment="1">
      <alignment horizontal="center"/>
      <protection/>
    </xf>
    <xf numFmtId="0" fontId="4" fillId="33" borderId="28" xfId="58" applyFont="1" applyFill="1" applyBorder="1">
      <alignment/>
      <protection/>
    </xf>
    <xf numFmtId="0" fontId="5" fillId="0" borderId="28" xfId="62" applyFont="1" applyBorder="1" applyAlignment="1">
      <alignment horizontal="left" wrapText="1"/>
    </xf>
    <xf numFmtId="0" fontId="4" fillId="33" borderId="28" xfId="62" applyFont="1" applyFill="1" applyBorder="1" applyAlignment="1">
      <alignment horizontal="left" wrapText="1"/>
    </xf>
    <xf numFmtId="0" fontId="5" fillId="0" borderId="19" xfId="58" applyFont="1" applyBorder="1" applyAlignment="1">
      <alignment wrapText="1"/>
      <protection/>
    </xf>
    <xf numFmtId="0" fontId="4" fillId="0" borderId="28" xfId="58" applyFont="1" applyBorder="1" applyAlignment="1">
      <alignment wrapText="1"/>
      <protection/>
    </xf>
    <xf numFmtId="0" fontId="4" fillId="0" borderId="29" xfId="58" applyFont="1" applyBorder="1" applyAlignment="1">
      <alignment wrapText="1"/>
      <protection/>
    </xf>
    <xf numFmtId="0" fontId="5" fillId="0" borderId="13" xfId="58" applyFont="1" applyBorder="1" applyAlignment="1">
      <alignment wrapText="1"/>
      <protection/>
    </xf>
    <xf numFmtId="0" fontId="4" fillId="0" borderId="19" xfId="58" applyFont="1" applyBorder="1" applyAlignment="1">
      <alignment wrapText="1"/>
      <protection/>
    </xf>
    <xf numFmtId="0" fontId="4" fillId="0" borderId="29" xfId="57" applyFont="1" applyBorder="1" applyAlignment="1">
      <alignment wrapText="1"/>
    </xf>
    <xf numFmtId="0" fontId="5" fillId="0" borderId="13" xfId="57" applyFont="1" applyBorder="1" applyAlignment="1">
      <alignment wrapText="1"/>
    </xf>
    <xf numFmtId="0" fontId="5" fillId="33" borderId="28" xfId="62" applyFont="1" applyFill="1" applyBorder="1" applyAlignment="1">
      <alignment horizontal="left" wrapText="1"/>
    </xf>
    <xf numFmtId="0" fontId="4" fillId="33" borderId="29" xfId="62" applyFont="1" applyFill="1" applyBorder="1" applyAlignment="1">
      <alignment horizontal="left" wrapText="1"/>
    </xf>
    <xf numFmtId="0" fontId="7" fillId="37" borderId="29" xfId="58" applyFont="1" applyFill="1" applyBorder="1" applyAlignment="1">
      <alignment horizontal="center" wrapText="1"/>
      <protection/>
    </xf>
    <xf numFmtId="0" fontId="2" fillId="0" borderId="28" xfId="0" applyFont="1" applyBorder="1" applyAlignment="1">
      <alignment wrapText="1"/>
    </xf>
    <xf numFmtId="0" fontId="8" fillId="35" borderId="28" xfId="37" applyFont="1" applyFill="1" applyBorder="1" applyAlignment="1">
      <alignment horizontal="left" wrapText="1"/>
      <protection/>
    </xf>
    <xf numFmtId="0" fontId="2" fillId="35" borderId="28" xfId="58" applyFont="1" applyFill="1" applyBorder="1" applyAlignment="1">
      <alignment wrapText="1"/>
      <protection/>
    </xf>
    <xf numFmtId="0" fontId="5" fillId="0" borderId="28" xfId="37" applyFont="1" applyBorder="1" applyAlignment="1">
      <alignment horizontal="left" wrapText="1"/>
      <protection/>
    </xf>
    <xf numFmtId="3" fontId="7" fillId="36" borderId="59" xfId="59" applyNumberFormat="1" applyFont="1" applyFill="1" applyBorder="1">
      <alignment/>
      <protection/>
    </xf>
    <xf numFmtId="3" fontId="8" fillId="0" borderId="58" xfId="0" applyNumberFormat="1" applyFont="1" applyBorder="1" applyAlignment="1">
      <alignment wrapText="1"/>
    </xf>
    <xf numFmtId="3" fontId="8" fillId="38" borderId="59" xfId="0" applyNumberFormat="1" applyFont="1" applyFill="1" applyBorder="1" applyAlignment="1">
      <alignment wrapText="1"/>
    </xf>
    <xf numFmtId="3" fontId="8" fillId="38" borderId="46" xfId="0" applyNumberFormat="1" applyFont="1" applyFill="1" applyBorder="1" applyAlignment="1">
      <alignment wrapText="1"/>
    </xf>
    <xf numFmtId="3" fontId="8" fillId="38" borderId="47" xfId="0" applyNumberFormat="1" applyFont="1" applyFill="1" applyBorder="1" applyAlignment="1">
      <alignment wrapText="1"/>
    </xf>
    <xf numFmtId="3" fontId="8" fillId="0" borderId="46" xfId="0" applyNumberFormat="1" applyFont="1" applyBorder="1" applyAlignment="1">
      <alignment wrapText="1"/>
    </xf>
    <xf numFmtId="3" fontId="8" fillId="0" borderId="24" xfId="0" applyNumberFormat="1" applyFont="1" applyBorder="1" applyAlignment="1">
      <alignment wrapText="1"/>
    </xf>
    <xf numFmtId="3" fontId="2" fillId="38" borderId="20" xfId="0" applyNumberFormat="1" applyFont="1" applyFill="1" applyBorder="1" applyAlignment="1">
      <alignment wrapText="1"/>
    </xf>
    <xf numFmtId="3" fontId="8" fillId="38" borderId="34" xfId="0" applyNumberFormat="1" applyFont="1" applyFill="1" applyBorder="1" applyAlignment="1">
      <alignment wrapText="1"/>
    </xf>
    <xf numFmtId="3" fontId="8" fillId="0" borderId="20" xfId="0" applyNumberFormat="1" applyFont="1" applyBorder="1" applyAlignment="1">
      <alignment wrapText="1"/>
    </xf>
    <xf numFmtId="3" fontId="2" fillId="38" borderId="28" xfId="0" applyNumberFormat="1" applyFont="1" applyFill="1" applyBorder="1" applyAlignment="1">
      <alignment/>
    </xf>
    <xf numFmtId="3" fontId="8" fillId="0" borderId="28" xfId="0" applyNumberFormat="1" applyFont="1" applyBorder="1" applyAlignment="1">
      <alignment wrapText="1"/>
    </xf>
    <xf numFmtId="3" fontId="8" fillId="38" borderId="13" xfId="0" applyNumberFormat="1" applyFont="1" applyFill="1" applyBorder="1" applyAlignment="1">
      <alignment wrapText="1"/>
    </xf>
    <xf numFmtId="3" fontId="8" fillId="38" borderId="29" xfId="0" applyNumberFormat="1" applyFont="1" applyFill="1" applyBorder="1" applyAlignment="1">
      <alignment wrapText="1"/>
    </xf>
    <xf numFmtId="3" fontId="8" fillId="0" borderId="19" xfId="0" applyNumberFormat="1" applyFont="1" applyBorder="1" applyAlignment="1">
      <alignment wrapText="1"/>
    </xf>
    <xf numFmtId="49" fontId="12" fillId="0" borderId="0" xfId="58" applyNumberFormat="1" applyFont="1" applyAlignment="1">
      <alignment horizontal="right"/>
      <protection/>
    </xf>
    <xf numFmtId="3" fontId="8" fillId="35" borderId="0" xfId="57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33" applyFont="1" applyAlignment="1">
      <alignment horizontal="left"/>
    </xf>
    <xf numFmtId="0" fontId="2" fillId="38" borderId="25" xfId="36" applyFont="1" applyFill="1" applyBorder="1" applyAlignment="1">
      <alignment horizontal="center"/>
    </xf>
    <xf numFmtId="0" fontId="4" fillId="38" borderId="25" xfId="0" applyFont="1" applyFill="1" applyBorder="1" applyAlignment="1">
      <alignment horizontal="center"/>
    </xf>
    <xf numFmtId="0" fontId="4" fillId="38" borderId="30" xfId="0" applyFont="1" applyFill="1" applyBorder="1" applyAlignment="1">
      <alignment horizontal="center"/>
    </xf>
    <xf numFmtId="0" fontId="4" fillId="0" borderId="19" xfId="0" applyFont="1" applyBorder="1" applyAlignment="1">
      <alignment wrapText="1"/>
    </xf>
    <xf numFmtId="0" fontId="12" fillId="0" borderId="0" xfId="58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35" applyFont="1" applyAlignment="1">
      <alignment/>
      <protection/>
    </xf>
    <xf numFmtId="0" fontId="5" fillId="0" borderId="10" xfId="0" applyFont="1" applyBorder="1" applyAlignment="1">
      <alignment wrapText="1"/>
    </xf>
    <xf numFmtId="0" fontId="7" fillId="39" borderId="10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7" fillId="39" borderId="10" xfId="36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4" fillId="38" borderId="25" xfId="58" applyNumberFormat="1" applyFont="1" applyFill="1" applyBorder="1" applyAlignment="1">
      <alignment horizontal="center"/>
      <protection/>
    </xf>
    <xf numFmtId="49" fontId="2" fillId="0" borderId="25" xfId="58" applyNumberFormat="1" applyFont="1" applyBorder="1" applyAlignment="1">
      <alignment horizontal="center"/>
      <protection/>
    </xf>
    <xf numFmtId="49" fontId="2" fillId="38" borderId="30" xfId="58" applyNumberFormat="1" applyFont="1" applyFill="1" applyBorder="1" applyAlignment="1">
      <alignment horizontal="center"/>
      <protection/>
    </xf>
    <xf numFmtId="0" fontId="2" fillId="0" borderId="30" xfId="0" applyFont="1" applyBorder="1" applyAlignment="1">
      <alignment/>
    </xf>
    <xf numFmtId="1" fontId="7" fillId="40" borderId="10" xfId="0" applyNumberFormat="1" applyFont="1" applyFill="1" applyBorder="1" applyAlignment="1">
      <alignment horizontal="center"/>
    </xf>
    <xf numFmtId="49" fontId="2" fillId="0" borderId="21" xfId="58" applyNumberFormat="1" applyFont="1" applyBorder="1" applyAlignment="1">
      <alignment horizontal="right"/>
      <protection/>
    </xf>
    <xf numFmtId="0" fontId="2" fillId="0" borderId="21" xfId="0" applyFont="1" applyBorder="1" applyAlignment="1">
      <alignment horizontal="center"/>
    </xf>
    <xf numFmtId="49" fontId="8" fillId="0" borderId="25" xfId="58" applyNumberFormat="1" applyFont="1" applyBorder="1" applyAlignment="1">
      <alignment horizontal="right"/>
      <protection/>
    </xf>
    <xf numFmtId="0" fontId="6" fillId="40" borderId="10" xfId="0" applyFont="1" applyFill="1" applyBorder="1" applyAlignment="1">
      <alignment horizontal="center"/>
    </xf>
    <xf numFmtId="0" fontId="6" fillId="40" borderId="42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40" borderId="10" xfId="0" applyFont="1" applyFill="1" applyBorder="1" applyAlignment="1">
      <alignment/>
    </xf>
    <xf numFmtId="0" fontId="5" fillId="0" borderId="13" xfId="0" applyFont="1" applyBorder="1" applyAlignment="1">
      <alignment wrapText="1"/>
    </xf>
    <xf numFmtId="0" fontId="7" fillId="39" borderId="13" xfId="36" applyFont="1" applyFill="1" applyBorder="1" applyAlignment="1">
      <alignment/>
    </xf>
    <xf numFmtId="0" fontId="2" fillId="0" borderId="36" xfId="0" applyFont="1" applyBorder="1" applyAlignment="1">
      <alignment/>
    </xf>
    <xf numFmtId="0" fontId="2" fillId="38" borderId="28" xfId="0" applyFont="1" applyFill="1" applyBorder="1" applyAlignment="1">
      <alignment/>
    </xf>
    <xf numFmtId="0" fontId="4" fillId="38" borderId="28" xfId="0" applyFont="1" applyFill="1" applyBorder="1" applyAlignment="1">
      <alignment/>
    </xf>
    <xf numFmtId="0" fontId="4" fillId="0" borderId="28" xfId="0" applyFont="1" applyBorder="1" applyAlignment="1">
      <alignment/>
    </xf>
    <xf numFmtId="0" fontId="2" fillId="38" borderId="28" xfId="34" applyFont="1" applyFill="1" applyBorder="1" applyAlignment="1">
      <alignment wrapText="1"/>
      <protection/>
    </xf>
    <xf numFmtId="0" fontId="4" fillId="0" borderId="28" xfId="0" applyFont="1" applyBorder="1" applyAlignment="1">
      <alignment wrapText="1"/>
    </xf>
    <xf numFmtId="0" fontId="4" fillId="38" borderId="28" xfId="0" applyFont="1" applyFill="1" applyBorder="1" applyAlignment="1">
      <alignment wrapText="1"/>
    </xf>
    <xf numFmtId="0" fontId="52" fillId="38" borderId="28" xfId="0" applyFont="1" applyFill="1" applyBorder="1" applyAlignment="1">
      <alignment vertical="center" wrapText="1"/>
    </xf>
    <xf numFmtId="0" fontId="52" fillId="0" borderId="36" xfId="0" applyFont="1" applyBorder="1" applyAlignment="1">
      <alignment wrapText="1"/>
    </xf>
    <xf numFmtId="0" fontId="52" fillId="0" borderId="28" xfId="0" applyFont="1" applyBorder="1" applyAlignment="1">
      <alignment/>
    </xf>
    <xf numFmtId="0" fontId="52" fillId="38" borderId="36" xfId="0" applyFont="1" applyFill="1" applyBorder="1" applyAlignment="1">
      <alignment wrapText="1"/>
    </xf>
    <xf numFmtId="0" fontId="2" fillId="0" borderId="29" xfId="0" applyFont="1" applyBorder="1" applyAlignment="1">
      <alignment/>
    </xf>
    <xf numFmtId="3" fontId="7" fillId="40" borderId="13" xfId="36" applyNumberFormat="1" applyFont="1" applyFill="1" applyBorder="1" applyAlignment="1">
      <alignment/>
    </xf>
    <xf numFmtId="0" fontId="2" fillId="0" borderId="19" xfId="58" applyFont="1" applyBorder="1" applyAlignment="1">
      <alignment/>
      <protection/>
    </xf>
    <xf numFmtId="0" fontId="8" fillId="0" borderId="28" xfId="58" applyFont="1" applyBorder="1" applyAlignment="1">
      <alignment wrapText="1"/>
      <protection/>
    </xf>
    <xf numFmtId="0" fontId="6" fillId="40" borderId="13" xfId="36" applyFont="1" applyFill="1" applyBorder="1" applyAlignment="1">
      <alignment/>
    </xf>
    <xf numFmtId="0" fontId="6" fillId="40" borderId="18" xfId="36" applyFont="1" applyFill="1" applyBorder="1" applyAlignment="1">
      <alignment/>
    </xf>
    <xf numFmtId="0" fontId="5" fillId="0" borderId="36" xfId="36" applyFont="1" applyBorder="1" applyAlignment="1">
      <alignment/>
    </xf>
    <xf numFmtId="0" fontId="8" fillId="40" borderId="13" xfId="33" applyFont="1" applyFill="1" applyBorder="1" applyAlignment="1">
      <alignment horizontal="left"/>
    </xf>
    <xf numFmtId="3" fontId="7" fillId="0" borderId="59" xfId="36" applyNumberFormat="1" applyFont="1" applyBorder="1" applyAlignment="1" applyProtection="1">
      <alignment horizontal="center" vertical="center" wrapText="1"/>
      <protection locked="0"/>
    </xf>
    <xf numFmtId="3" fontId="7" fillId="39" borderId="59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/>
    </xf>
    <xf numFmtId="3" fontId="7" fillId="40" borderId="59" xfId="0" applyNumberFormat="1" applyFont="1" applyFill="1" applyBorder="1" applyAlignment="1">
      <alignment/>
    </xf>
    <xf numFmtId="3" fontId="2" fillId="38" borderId="58" xfId="60" applyNumberFormat="1" applyFont="1" applyFill="1" applyBorder="1" applyAlignment="1">
      <alignment/>
      <protection/>
    </xf>
    <xf numFmtId="3" fontId="2" fillId="38" borderId="58" xfId="0" applyNumberFormat="1" applyFont="1" applyFill="1" applyBorder="1" applyAlignment="1">
      <alignment/>
    </xf>
    <xf numFmtId="3" fontId="2" fillId="0" borderId="58" xfId="58" applyNumberFormat="1" applyFont="1" applyBorder="1" applyAlignment="1">
      <alignment/>
      <protection/>
    </xf>
    <xf numFmtId="3" fontId="4" fillId="0" borderId="58" xfId="0" applyNumberFormat="1" applyFont="1" applyBorder="1" applyAlignment="1">
      <alignment wrapText="1"/>
    </xf>
    <xf numFmtId="3" fontId="2" fillId="0" borderId="58" xfId="60" applyNumberFormat="1" applyFont="1" applyBorder="1" applyAlignment="1">
      <alignment wrapText="1"/>
      <protection/>
    </xf>
    <xf numFmtId="3" fontId="2" fillId="0" borderId="58" xfId="0" applyNumberFormat="1" applyFont="1" applyBorder="1" applyAlignment="1">
      <alignment/>
    </xf>
    <xf numFmtId="3" fontId="2" fillId="38" borderId="47" xfId="0" applyNumberFormat="1" applyFont="1" applyFill="1" applyBorder="1" applyAlignment="1">
      <alignment/>
    </xf>
    <xf numFmtId="3" fontId="2" fillId="0" borderId="47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8" fillId="0" borderId="58" xfId="60" applyNumberFormat="1" applyFont="1" applyBorder="1" applyAlignment="1">
      <alignment wrapText="1"/>
      <protection/>
    </xf>
    <xf numFmtId="3" fontId="4" fillId="38" borderId="58" xfId="0" applyNumberFormat="1" applyFont="1" applyFill="1" applyBorder="1" applyAlignment="1">
      <alignment wrapText="1"/>
    </xf>
    <xf numFmtId="3" fontId="6" fillId="40" borderId="59" xfId="0" applyNumberFormat="1" applyFont="1" applyFill="1" applyBorder="1" applyAlignment="1">
      <alignment/>
    </xf>
    <xf numFmtId="3" fontId="6" fillId="40" borderId="6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40" borderId="59" xfId="0" applyNumberFormat="1" applyFont="1" applyFill="1" applyBorder="1" applyAlignment="1">
      <alignment/>
    </xf>
    <xf numFmtId="3" fontId="2" fillId="0" borderId="24" xfId="0" applyNumberFormat="1" applyFont="1" applyBorder="1" applyAlignment="1">
      <alignment/>
    </xf>
    <xf numFmtId="3" fontId="2" fillId="38" borderId="24" xfId="0" applyNumberFormat="1" applyFont="1" applyFill="1" applyBorder="1" applyAlignment="1">
      <alignment/>
    </xf>
    <xf numFmtId="3" fontId="6" fillId="0" borderId="13" xfId="0" applyNumberFormat="1" applyFont="1" applyBorder="1" applyAlignment="1">
      <alignment horizontal="center" vertical="center" wrapText="1"/>
    </xf>
    <xf numFmtId="3" fontId="7" fillId="40" borderId="13" xfId="0" applyNumberFormat="1" applyFont="1" applyFill="1" applyBorder="1" applyAlignment="1">
      <alignment/>
    </xf>
    <xf numFmtId="3" fontId="2" fillId="0" borderId="36" xfId="0" applyNumberFormat="1" applyFont="1" applyBorder="1" applyAlignment="1">
      <alignment/>
    </xf>
    <xf numFmtId="3" fontId="2" fillId="38" borderId="28" xfId="0" applyNumberFormat="1" applyFont="1" applyFill="1" applyBorder="1" applyAlignment="1">
      <alignment/>
    </xf>
    <xf numFmtId="3" fontId="53" fillId="38" borderId="28" xfId="0" applyNumberFormat="1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3" fontId="2" fillId="38" borderId="29" xfId="0" applyNumberFormat="1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11" fillId="40" borderId="13" xfId="0" applyNumberFormat="1" applyFont="1" applyFill="1" applyBorder="1" applyAlignment="1">
      <alignment/>
    </xf>
    <xf numFmtId="3" fontId="11" fillId="40" borderId="18" xfId="0" applyNumberFormat="1" applyFont="1" applyFill="1" applyBorder="1" applyAlignment="1">
      <alignment/>
    </xf>
    <xf numFmtId="3" fontId="5" fillId="0" borderId="36" xfId="0" applyNumberFormat="1" applyFont="1" applyBorder="1" applyAlignment="1">
      <alignment/>
    </xf>
    <xf numFmtId="3" fontId="5" fillId="40" borderId="13" xfId="0" applyNumberFormat="1" applyFont="1" applyFill="1" applyBorder="1" applyAlignment="1">
      <alignment/>
    </xf>
    <xf numFmtId="3" fontId="2" fillId="38" borderId="58" xfId="58" applyNumberFormat="1" applyFont="1" applyFill="1" applyBorder="1" applyAlignment="1">
      <alignment/>
      <protection/>
    </xf>
    <xf numFmtId="3" fontId="2" fillId="38" borderId="0" xfId="0" applyNumberFormat="1" applyFont="1" applyFill="1" applyBorder="1" applyAlignment="1">
      <alignment/>
    </xf>
    <xf numFmtId="3" fontId="2" fillId="38" borderId="58" xfId="60" applyNumberFormat="1" applyFont="1" applyFill="1" applyBorder="1" applyAlignment="1">
      <alignment wrapText="1"/>
      <protection/>
    </xf>
    <xf numFmtId="0" fontId="2" fillId="0" borderId="15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38" borderId="25" xfId="0" applyFont="1" applyFill="1" applyBorder="1" applyAlignment="1">
      <alignment horizontal="center"/>
    </xf>
    <xf numFmtId="3" fontId="7" fillId="0" borderId="13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/>
    </xf>
    <xf numFmtId="3" fontId="6" fillId="40" borderId="13" xfId="0" applyNumberFormat="1" applyFont="1" applyFill="1" applyBorder="1" applyAlignment="1">
      <alignment/>
    </xf>
    <xf numFmtId="3" fontId="6" fillId="40" borderId="18" xfId="0" applyNumberFormat="1" applyFont="1" applyFill="1" applyBorder="1" applyAlignment="1">
      <alignment/>
    </xf>
    <xf numFmtId="3" fontId="2" fillId="37" borderId="58" xfId="59" applyNumberFormat="1" applyFont="1" applyFill="1" applyBorder="1">
      <alignment/>
      <protection/>
    </xf>
    <xf numFmtId="49" fontId="7" fillId="37" borderId="30" xfId="58" applyNumberFormat="1" applyFont="1" applyFill="1" applyBorder="1" applyAlignment="1">
      <alignment horizontal="left"/>
      <protection/>
    </xf>
    <xf numFmtId="0" fontId="7" fillId="37" borderId="29" xfId="58" applyFont="1" applyFill="1" applyBorder="1" applyAlignment="1">
      <alignment horizontal="center"/>
      <protection/>
    </xf>
    <xf numFmtId="3" fontId="7" fillId="37" borderId="47" xfId="59" applyNumberFormat="1" applyFont="1" applyFill="1" applyBorder="1">
      <alignment/>
      <protection/>
    </xf>
    <xf numFmtId="3" fontId="8" fillId="38" borderId="29" xfId="0" applyNumberFormat="1" applyFont="1" applyFill="1" applyBorder="1" applyAlignment="1">
      <alignment/>
    </xf>
    <xf numFmtId="3" fontId="8" fillId="38" borderId="34" xfId="0" applyNumberFormat="1" applyFont="1" applyFill="1" applyBorder="1" applyAlignment="1">
      <alignment/>
    </xf>
    <xf numFmtId="0" fontId="4" fillId="33" borderId="19" xfId="62" applyFont="1" applyFill="1" applyBorder="1" applyAlignment="1">
      <alignment horizontal="left" wrapText="1"/>
    </xf>
    <xf numFmtId="0" fontId="5" fillId="0" borderId="13" xfId="62" applyFont="1" applyBorder="1" applyAlignment="1">
      <alignment horizontal="left" wrapText="1"/>
    </xf>
    <xf numFmtId="3" fontId="8" fillId="0" borderId="59" xfId="0" applyNumberFormat="1" applyFont="1" applyBorder="1" applyAlignment="1">
      <alignment wrapText="1"/>
    </xf>
    <xf numFmtId="49" fontId="5" fillId="33" borderId="10" xfId="57" applyNumberFormat="1" applyFont="1" applyFill="1" applyBorder="1" applyAlignment="1">
      <alignment horizontal="right" wrapText="1"/>
    </xf>
    <xf numFmtId="0" fontId="5" fillId="33" borderId="13" xfId="57" applyFont="1" applyFill="1" applyBorder="1" applyAlignment="1">
      <alignment wrapText="1"/>
    </xf>
    <xf numFmtId="3" fontId="8" fillId="0" borderId="13" xfId="0" applyNumberFormat="1" applyFont="1" applyBorder="1" applyAlignment="1">
      <alignment wrapText="1"/>
    </xf>
    <xf numFmtId="0" fontId="5" fillId="0" borderId="28" xfId="58" applyFont="1" applyBorder="1" applyAlignment="1">
      <alignment wrapText="1"/>
      <protection/>
    </xf>
    <xf numFmtId="0" fontId="5" fillId="33" borderId="13" xfId="62" applyFont="1" applyFill="1" applyBorder="1" applyAlignment="1">
      <alignment horizontal="left" wrapText="1"/>
    </xf>
    <xf numFmtId="49" fontId="4" fillId="33" borderId="15" xfId="58" applyNumberFormat="1" applyFont="1" applyFill="1" applyBorder="1" applyAlignment="1">
      <alignment horizontal="right" wrapText="1"/>
      <protection/>
    </xf>
    <xf numFmtId="3" fontId="2" fillId="0" borderId="36" xfId="0" applyNumberFormat="1" applyFont="1" applyBorder="1" applyAlignment="1">
      <alignment wrapText="1"/>
    </xf>
    <xf numFmtId="3" fontId="2" fillId="38" borderId="0" xfId="0" applyNumberFormat="1" applyFont="1" applyFill="1" applyBorder="1" applyAlignment="1">
      <alignment wrapText="1"/>
    </xf>
    <xf numFmtId="49" fontId="5" fillId="0" borderId="10" xfId="58" applyNumberFormat="1" applyFont="1" applyBorder="1" applyAlignment="1">
      <alignment horizontal="right" wrapText="1"/>
      <protection/>
    </xf>
    <xf numFmtId="0" fontId="5" fillId="33" borderId="13" xfId="58" applyFont="1" applyFill="1" applyBorder="1" applyAlignment="1">
      <alignment wrapText="1"/>
      <protection/>
    </xf>
    <xf numFmtId="3" fontId="0" fillId="0" borderId="0" xfId="0" applyNumberFormat="1" applyAlignment="1">
      <alignment/>
    </xf>
    <xf numFmtId="49" fontId="5" fillId="33" borderId="15" xfId="58" applyNumberFormat="1" applyFont="1" applyFill="1" applyBorder="1" applyAlignment="1">
      <alignment horizontal="right"/>
      <protection/>
    </xf>
    <xf numFmtId="0" fontId="5" fillId="33" borderId="36" xfId="58" applyFont="1" applyFill="1" applyBorder="1">
      <alignment/>
      <protection/>
    </xf>
    <xf numFmtId="3" fontId="8" fillId="37" borderId="0" xfId="59" applyNumberFormat="1" applyFont="1" applyFill="1" applyBorder="1">
      <alignment/>
      <protection/>
    </xf>
    <xf numFmtId="3" fontId="8" fillId="38" borderId="36" xfId="0" applyNumberFormat="1" applyFont="1" applyFill="1" applyBorder="1" applyAlignment="1">
      <alignment/>
    </xf>
    <xf numFmtId="3" fontId="8" fillId="0" borderId="53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21" xfId="36" applyFont="1" applyBorder="1" applyAlignment="1">
      <alignment horizontal="right"/>
    </xf>
    <xf numFmtId="0" fontId="2" fillId="0" borderId="19" xfId="36" applyFont="1" applyBorder="1">
      <alignment/>
    </xf>
    <xf numFmtId="1" fontId="8" fillId="34" borderId="10" xfId="33" applyNumberFormat="1" applyFont="1" applyFill="1" applyBorder="1" applyAlignment="1">
      <alignment horizontal="left"/>
    </xf>
    <xf numFmtId="1" fontId="8" fillId="34" borderId="13" xfId="33" applyNumberFormat="1" applyFont="1" applyFill="1" applyBorder="1" applyAlignment="1">
      <alignment horizontal="left"/>
    </xf>
    <xf numFmtId="3" fontId="2" fillId="38" borderId="44" xfId="36" applyNumberFormat="1" applyFont="1" applyFill="1" applyBorder="1" applyAlignment="1" applyProtection="1">
      <alignment/>
      <protection/>
    </xf>
    <xf numFmtId="3" fontId="2" fillId="38" borderId="50" xfId="0" applyNumberFormat="1" applyFont="1" applyFill="1" applyBorder="1" applyAlignment="1">
      <alignment/>
    </xf>
    <xf numFmtId="3" fontId="2" fillId="38" borderId="28" xfId="36" applyNumberFormat="1" applyFont="1" applyFill="1" applyBorder="1" applyAlignment="1" applyProtection="1">
      <alignment/>
      <protection/>
    </xf>
    <xf numFmtId="3" fontId="2" fillId="0" borderId="28" xfId="36" applyNumberFormat="1" applyFont="1" applyBorder="1" applyAlignment="1" applyProtection="1">
      <alignment/>
      <protection locked="0"/>
    </xf>
    <xf numFmtId="0" fontId="8" fillId="4" borderId="10" xfId="33" applyFont="1" applyFill="1" applyBorder="1" applyAlignment="1">
      <alignment horizontal="left"/>
    </xf>
    <xf numFmtId="0" fontId="8" fillId="4" borderId="13" xfId="36" applyFont="1" applyFill="1" applyBorder="1" applyAlignment="1">
      <alignment horizontal="left"/>
    </xf>
    <xf numFmtId="3" fontId="8" fillId="4" borderId="13" xfId="36" applyNumberFormat="1" applyFont="1" applyFill="1" applyBorder="1" applyAlignment="1" applyProtection="1">
      <alignment vertical="center" wrapText="1"/>
      <protection/>
    </xf>
    <xf numFmtId="3" fontId="8" fillId="4" borderId="14" xfId="0" applyNumberFormat="1" applyFont="1" applyFill="1" applyBorder="1" applyAlignment="1">
      <alignment vertical="center" wrapText="1"/>
    </xf>
    <xf numFmtId="3" fontId="7" fillId="34" borderId="59" xfId="36" applyNumberFormat="1" applyFont="1" applyFill="1" applyBorder="1" applyAlignment="1" applyProtection="1">
      <alignment vertical="center" wrapText="1"/>
      <protection locked="0"/>
    </xf>
    <xf numFmtId="3" fontId="7" fillId="34" borderId="13" xfId="36" applyNumberFormat="1" applyFont="1" applyFill="1" applyBorder="1" applyAlignment="1" applyProtection="1">
      <alignment vertical="center" wrapText="1"/>
      <protection locked="0"/>
    </xf>
    <xf numFmtId="3" fontId="2" fillId="0" borderId="46" xfId="36" applyNumberFormat="1" applyFont="1" applyBorder="1" applyAlignment="1" applyProtection="1">
      <alignment vertical="center" wrapText="1"/>
      <protection locked="0"/>
    </xf>
    <xf numFmtId="3" fontId="4" fillId="33" borderId="19" xfId="57" applyNumberFormat="1" applyFont="1" applyFill="1" applyBorder="1" applyAlignment="1">
      <alignment vertical="center"/>
    </xf>
    <xf numFmtId="3" fontId="2" fillId="0" borderId="20" xfId="0" applyNumberFormat="1" applyFont="1" applyBorder="1" applyAlignment="1">
      <alignment vertical="center" wrapText="1"/>
    </xf>
    <xf numFmtId="3" fontId="2" fillId="0" borderId="47" xfId="36" applyNumberFormat="1" applyFont="1" applyBorder="1" applyAlignment="1" applyProtection="1">
      <alignment vertical="center" wrapText="1"/>
      <protection locked="0"/>
    </xf>
    <xf numFmtId="3" fontId="4" fillId="33" borderId="29" xfId="57" applyNumberFormat="1" applyFont="1" applyFill="1" applyBorder="1" applyAlignment="1">
      <alignment vertical="center"/>
    </xf>
    <xf numFmtId="3" fontId="2" fillId="0" borderId="34" xfId="0" applyNumberFormat="1" applyFont="1" applyBorder="1" applyAlignment="1">
      <alignment vertical="center" wrapText="1"/>
    </xf>
    <xf numFmtId="3" fontId="8" fillId="4" borderId="59" xfId="36" applyNumberFormat="1" applyFont="1" applyFill="1" applyBorder="1" applyAlignment="1" applyProtection="1">
      <alignment vertical="center" wrapText="1"/>
      <protection locked="0"/>
    </xf>
    <xf numFmtId="3" fontId="2" fillId="38" borderId="61" xfId="36" applyNumberFormat="1" applyFont="1" applyFill="1" applyBorder="1" applyAlignment="1" applyProtection="1">
      <alignment/>
      <protection locked="0"/>
    </xf>
    <xf numFmtId="3" fontId="2" fillId="38" borderId="58" xfId="36" applyNumberFormat="1" applyFont="1" applyFill="1" applyBorder="1" applyAlignment="1" applyProtection="1">
      <alignment/>
      <protection locked="0"/>
    </xf>
    <xf numFmtId="3" fontId="2" fillId="0" borderId="58" xfId="36" applyNumberFormat="1" applyFont="1" applyBorder="1" applyAlignment="1" applyProtection="1">
      <alignment/>
      <protection locked="0"/>
    </xf>
    <xf numFmtId="3" fontId="2" fillId="0" borderId="58" xfId="36" applyNumberFormat="1" applyFont="1" applyBorder="1" applyAlignment="1" applyProtection="1">
      <alignment vertical="center"/>
      <protection locked="0"/>
    </xf>
    <xf numFmtId="3" fontId="2" fillId="0" borderId="62" xfId="36" applyNumberFormat="1" applyFont="1" applyBorder="1" applyAlignment="1" applyProtection="1">
      <alignment vertical="center"/>
      <protection locked="0"/>
    </xf>
    <xf numFmtId="3" fontId="7" fillId="34" borderId="59" xfId="61" applyNumberFormat="1" applyFont="1" applyFill="1" applyBorder="1" applyAlignment="1">
      <alignment/>
    </xf>
    <xf numFmtId="3" fontId="4" fillId="0" borderId="47" xfId="0" applyNumberFormat="1" applyFont="1" applyBorder="1" applyAlignment="1">
      <alignment/>
    </xf>
    <xf numFmtId="3" fontId="7" fillId="34" borderId="59" xfId="36" applyNumberFormat="1" applyFont="1" applyFill="1" applyBorder="1" applyAlignment="1">
      <alignment/>
    </xf>
    <xf numFmtId="3" fontId="2" fillId="0" borderId="61" xfId="36" applyNumberFormat="1" applyFont="1" applyBorder="1" applyAlignment="1">
      <alignment/>
    </xf>
    <xf numFmtId="3" fontId="8" fillId="34" borderId="59" xfId="61" applyNumberFormat="1" applyFont="1" applyFill="1" applyBorder="1" applyAlignment="1">
      <alignment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 3" xfId="34"/>
    <cellStyle name="Normal 5" xfId="35"/>
    <cellStyle name="Normal_Sheet1 2" xfId="36"/>
    <cellStyle name="Normal_Sheet1_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_2005.a.PROJEKT-1 lugemine" xfId="57"/>
    <cellStyle name="Обычный_2005.a.PROJEKT-1 lugemine 2" xfId="58"/>
    <cellStyle name="Обычный_2008-1lugem" xfId="59"/>
    <cellStyle name="Обычный_2012.a.21.11." xfId="60"/>
    <cellStyle name="Обычный_LvK Sillamae linna 2012.aasta eelarve Lisa" xfId="61"/>
    <cellStyle name="Обычный_Sheet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I5" sqref="I5"/>
    </sheetView>
  </sheetViews>
  <sheetFormatPr defaultColWidth="9.140625" defaultRowHeight="15"/>
  <cols>
    <col min="1" max="1" width="7.421875" style="0" customWidth="1"/>
    <col min="2" max="2" width="4.421875" style="0" customWidth="1"/>
    <col min="3" max="3" width="35.57421875" style="0" customWidth="1"/>
    <col min="4" max="4" width="16.8515625" style="0" customWidth="1"/>
    <col min="5" max="5" width="11.140625" style="0" customWidth="1"/>
    <col min="6" max="6" width="11.8515625" style="0" customWidth="1"/>
  </cols>
  <sheetData>
    <row r="1" spans="1:6" ht="15">
      <c r="A1" s="1"/>
      <c r="B1" s="1"/>
      <c r="C1" s="1"/>
      <c r="D1" s="2" t="s">
        <v>0</v>
      </c>
      <c r="E1" s="2"/>
      <c r="F1" s="1"/>
    </row>
    <row r="2" spans="1:6" ht="15">
      <c r="A2" s="1"/>
      <c r="B2" s="1"/>
      <c r="C2" s="1"/>
      <c r="D2" s="2" t="s">
        <v>1</v>
      </c>
      <c r="E2" s="2"/>
      <c r="F2" s="1"/>
    </row>
    <row r="3" spans="1:6" ht="15">
      <c r="A3" s="1"/>
      <c r="B3" s="1"/>
      <c r="C3" s="1"/>
      <c r="D3" s="3" t="s">
        <v>169</v>
      </c>
      <c r="E3" s="2"/>
      <c r="F3" s="1"/>
    </row>
    <row r="4" spans="1:6" ht="15.75" thickBot="1">
      <c r="A4" s="4" t="s">
        <v>2</v>
      </c>
      <c r="B4" s="4"/>
      <c r="C4" s="4"/>
      <c r="D4" s="4"/>
      <c r="E4" s="1"/>
      <c r="F4" s="1"/>
    </row>
    <row r="5" spans="1:6" ht="43.5" thickBot="1">
      <c r="A5" s="5" t="s">
        <v>3</v>
      </c>
      <c r="B5" s="6" t="s">
        <v>4</v>
      </c>
      <c r="C5" s="7"/>
      <c r="D5" s="8" t="s">
        <v>5</v>
      </c>
      <c r="E5" s="9" t="s">
        <v>6</v>
      </c>
      <c r="F5" s="10" t="s">
        <v>7</v>
      </c>
    </row>
    <row r="6" spans="1:6" ht="15.75" thickBot="1">
      <c r="A6" s="11"/>
      <c r="B6" s="12"/>
      <c r="C6" s="13"/>
      <c r="D6" s="14"/>
      <c r="E6" s="15"/>
      <c r="F6" s="16"/>
    </row>
    <row r="7" spans="1:6" ht="15.75" thickBot="1">
      <c r="A7" s="133" t="s">
        <v>8</v>
      </c>
      <c r="B7" s="134"/>
      <c r="C7" s="135"/>
      <c r="D7" s="137">
        <f>D8+D14+D16+D21</f>
        <v>17756627</v>
      </c>
      <c r="E7" s="136">
        <f>E8+E14+E16+E21</f>
        <v>-93326</v>
      </c>
      <c r="F7" s="137">
        <f>F8+F14+F16+F21</f>
        <v>17663301</v>
      </c>
    </row>
    <row r="8" spans="1:6" ht="15.75" thickBot="1">
      <c r="A8" s="17">
        <v>30</v>
      </c>
      <c r="B8" s="18" t="s">
        <v>9</v>
      </c>
      <c r="C8" s="19"/>
      <c r="D8" s="20">
        <f>SUM(D9:D12)</f>
        <v>8297419</v>
      </c>
      <c r="E8" s="20">
        <f>SUM(E9:E12)</f>
        <v>-142149</v>
      </c>
      <c r="F8" s="21">
        <f>SUM(F9:F12)</f>
        <v>8155270</v>
      </c>
    </row>
    <row r="9" spans="1:6" ht="15">
      <c r="A9" s="22"/>
      <c r="B9" s="23"/>
      <c r="C9" s="24" t="s">
        <v>10</v>
      </c>
      <c r="D9" s="25">
        <v>8169919</v>
      </c>
      <c r="E9" s="162">
        <v>-114149</v>
      </c>
      <c r="F9" s="26">
        <f>SUM(D9:E9)</f>
        <v>8055770</v>
      </c>
    </row>
    <row r="10" spans="1:6" ht="15">
      <c r="A10" s="27"/>
      <c r="B10" s="28"/>
      <c r="C10" s="29" t="s">
        <v>11</v>
      </c>
      <c r="D10" s="30">
        <v>84500</v>
      </c>
      <c r="E10" s="31"/>
      <c r="F10" s="26">
        <f>SUM(D10:E10)</f>
        <v>84500</v>
      </c>
    </row>
    <row r="11" spans="1:6" ht="15">
      <c r="A11" s="32"/>
      <c r="B11" s="33"/>
      <c r="C11" s="29" t="s">
        <v>12</v>
      </c>
      <c r="D11" s="34">
        <v>5000</v>
      </c>
      <c r="E11" s="31"/>
      <c r="F11" s="26">
        <f>SUM(D11:E11)</f>
        <v>5000</v>
      </c>
    </row>
    <row r="12" spans="1:6" ht="15">
      <c r="A12" s="35"/>
      <c r="B12" s="36"/>
      <c r="C12" s="37" t="s">
        <v>13</v>
      </c>
      <c r="D12" s="34">
        <v>38000</v>
      </c>
      <c r="E12" s="163">
        <v>-28000</v>
      </c>
      <c r="F12" s="26">
        <f>SUM(D12:E12)</f>
        <v>10000</v>
      </c>
    </row>
    <row r="13" spans="1:6" ht="15.75" thickBot="1">
      <c r="A13" s="35"/>
      <c r="B13" s="36"/>
      <c r="C13" s="38"/>
      <c r="D13" s="34"/>
      <c r="E13" s="164"/>
      <c r="F13" s="40"/>
    </row>
    <row r="14" spans="1:6" ht="15.75" thickBot="1">
      <c r="A14" s="138">
        <v>32</v>
      </c>
      <c r="B14" s="139" t="s">
        <v>14</v>
      </c>
      <c r="C14" s="140"/>
      <c r="D14" s="141">
        <v>2167778</v>
      </c>
      <c r="E14" s="142">
        <v>47705</v>
      </c>
      <c r="F14" s="143">
        <f>SUM(D14:E14)</f>
        <v>2215483</v>
      </c>
    </row>
    <row r="15" spans="1:6" ht="15.75" thickBot="1">
      <c r="A15" s="43"/>
      <c r="B15" s="44"/>
      <c r="C15" s="45"/>
      <c r="D15" s="46"/>
      <c r="E15" s="47"/>
      <c r="F15" s="48"/>
    </row>
    <row r="16" spans="1:6" ht="15.75" thickBot="1">
      <c r="A16" s="17">
        <v>35</v>
      </c>
      <c r="B16" s="41" t="s">
        <v>15</v>
      </c>
      <c r="C16" s="19"/>
      <c r="D16" s="20">
        <f>SUM(D17:D19)</f>
        <v>7226672</v>
      </c>
      <c r="E16" s="20">
        <f>SUM(E17:E19)</f>
        <v>860</v>
      </c>
      <c r="F16" s="21">
        <f>SUM(F17:F19)</f>
        <v>7227532</v>
      </c>
    </row>
    <row r="17" spans="1:6" ht="15">
      <c r="A17" s="22"/>
      <c r="B17" s="23"/>
      <c r="C17" s="24" t="s">
        <v>16</v>
      </c>
      <c r="D17" s="49">
        <v>1994212</v>
      </c>
      <c r="E17" s="50"/>
      <c r="F17" s="26">
        <f>SUM(D17:E17)</f>
        <v>1994212</v>
      </c>
    </row>
    <row r="18" spans="1:6" ht="15">
      <c r="A18" s="27"/>
      <c r="B18" s="28"/>
      <c r="C18" s="51" t="s">
        <v>17</v>
      </c>
      <c r="D18" s="52">
        <v>4185365</v>
      </c>
      <c r="E18" s="31"/>
      <c r="F18" s="26">
        <f>SUM(D18:E18)</f>
        <v>4185365</v>
      </c>
    </row>
    <row r="19" spans="1:6" ht="29.25">
      <c r="A19" s="85"/>
      <c r="B19" s="86"/>
      <c r="C19" s="53" t="s">
        <v>18</v>
      </c>
      <c r="D19" s="87">
        <v>1047095</v>
      </c>
      <c r="E19" s="88">
        <v>860</v>
      </c>
      <c r="F19" s="89">
        <f>SUM(D19:E19)</f>
        <v>1047955</v>
      </c>
    </row>
    <row r="20" spans="1:6" ht="15.75" thickBot="1">
      <c r="A20" s="55"/>
      <c r="B20" s="56"/>
      <c r="C20" s="57"/>
      <c r="D20" s="58"/>
      <c r="E20" s="31"/>
      <c r="F20" s="26"/>
    </row>
    <row r="21" spans="1:6" ht="15.75" thickBot="1">
      <c r="A21" s="17">
        <v>38</v>
      </c>
      <c r="B21" s="41" t="s">
        <v>19</v>
      </c>
      <c r="C21" s="19"/>
      <c r="D21" s="20">
        <f>SUM(D22:D24)</f>
        <v>64758</v>
      </c>
      <c r="E21" s="20">
        <f>SUM(E22:E24)</f>
        <v>258</v>
      </c>
      <c r="F21" s="21">
        <f>SUM(F22:F24)</f>
        <v>65016</v>
      </c>
    </row>
    <row r="22" spans="1:6" ht="15">
      <c r="A22" s="59"/>
      <c r="B22" s="60"/>
      <c r="C22" s="61" t="s">
        <v>20</v>
      </c>
      <c r="D22" s="62">
        <v>45658</v>
      </c>
      <c r="E22" s="31"/>
      <c r="F22" s="26">
        <f>SUM(D22:E22)</f>
        <v>45658</v>
      </c>
    </row>
    <row r="23" spans="1:6" ht="15">
      <c r="A23" s="63"/>
      <c r="B23" s="28"/>
      <c r="C23" s="64" t="s">
        <v>21</v>
      </c>
      <c r="D23" s="65">
        <v>6500</v>
      </c>
      <c r="E23" s="31"/>
      <c r="F23" s="26">
        <f>SUM(D23:E23)</f>
        <v>6500</v>
      </c>
    </row>
    <row r="24" spans="1:6" ht="15">
      <c r="A24" s="63"/>
      <c r="B24" s="66"/>
      <c r="C24" s="29" t="s">
        <v>22</v>
      </c>
      <c r="D24" s="54">
        <v>12600</v>
      </c>
      <c r="E24" s="31">
        <v>258</v>
      </c>
      <c r="F24" s="26">
        <f>SUM(D24:E24)</f>
        <v>12858</v>
      </c>
    </row>
    <row r="25" spans="1:6" ht="15.75" thickBot="1">
      <c r="A25" s="67"/>
      <c r="B25" s="68"/>
      <c r="C25" s="69"/>
      <c r="D25" s="34"/>
      <c r="E25" s="31"/>
      <c r="F25" s="26"/>
    </row>
    <row r="26" spans="1:6" ht="15.75" thickBot="1">
      <c r="A26" s="144" t="s">
        <v>23</v>
      </c>
      <c r="B26" s="145"/>
      <c r="C26" s="146"/>
      <c r="D26" s="147">
        <f>D27+D32</f>
        <v>16698484</v>
      </c>
      <c r="E26" s="147">
        <f>E27+E32</f>
        <v>50235</v>
      </c>
      <c r="F26" s="148">
        <f>F27+F32</f>
        <v>16748719</v>
      </c>
    </row>
    <row r="27" spans="1:6" ht="15.75" thickBot="1">
      <c r="A27" s="70">
        <v>4</v>
      </c>
      <c r="B27" s="71" t="s">
        <v>24</v>
      </c>
      <c r="C27" s="72"/>
      <c r="D27" s="73">
        <f>SUM(D28:D30)</f>
        <v>1366200</v>
      </c>
      <c r="E27" s="73">
        <f>SUM(E28:E30)</f>
        <v>-15569</v>
      </c>
      <c r="F27" s="74">
        <f>SUM(F28:F30)</f>
        <v>1350631</v>
      </c>
    </row>
    <row r="28" spans="1:6" ht="15">
      <c r="A28" s="27"/>
      <c r="B28" s="75">
        <v>41</v>
      </c>
      <c r="C28" s="76" t="s">
        <v>25</v>
      </c>
      <c r="D28" s="54">
        <v>644269</v>
      </c>
      <c r="E28" s="31">
        <v>-10000</v>
      </c>
      <c r="F28" s="26">
        <f>SUM(D28:E28)</f>
        <v>634269</v>
      </c>
    </row>
    <row r="29" spans="1:6" ht="29.25">
      <c r="A29" s="127"/>
      <c r="B29" s="128">
        <v>45</v>
      </c>
      <c r="C29" s="77" t="s">
        <v>26</v>
      </c>
      <c r="D29" s="87">
        <v>695264</v>
      </c>
      <c r="E29" s="88">
        <v>-5569</v>
      </c>
      <c r="F29" s="89">
        <f>SUM(D29:E29)</f>
        <v>689695</v>
      </c>
    </row>
    <row r="30" spans="1:6" ht="15">
      <c r="A30" s="27"/>
      <c r="B30" s="78">
        <v>452</v>
      </c>
      <c r="C30" s="76" t="s">
        <v>27</v>
      </c>
      <c r="D30" s="52">
        <v>26667</v>
      </c>
      <c r="E30" s="31"/>
      <c r="F30" s="26">
        <f>SUM(D30:E30)</f>
        <v>26667</v>
      </c>
    </row>
    <row r="31" spans="1:6" ht="15.75" thickBot="1">
      <c r="A31" s="55"/>
      <c r="B31" s="79"/>
      <c r="C31" s="80"/>
      <c r="D31" s="81"/>
      <c r="E31" s="31"/>
      <c r="F31" s="26"/>
    </row>
    <row r="32" spans="1:6" ht="15.75" thickBot="1">
      <c r="A32" s="17">
        <v>5</v>
      </c>
      <c r="B32" s="41" t="s">
        <v>28</v>
      </c>
      <c r="C32" s="19"/>
      <c r="D32" s="20">
        <f>SUM(D33:D35)</f>
        <v>15332284</v>
      </c>
      <c r="E32" s="20">
        <f>SUM(E33:E35)</f>
        <v>65804</v>
      </c>
      <c r="F32" s="21">
        <f>SUM(F33:F35)</f>
        <v>15398088</v>
      </c>
    </row>
    <row r="33" spans="1:6" ht="15">
      <c r="A33" s="22"/>
      <c r="B33" s="23"/>
      <c r="C33" s="24" t="s">
        <v>29</v>
      </c>
      <c r="D33" s="82">
        <v>10641095</v>
      </c>
      <c r="E33" s="31">
        <v>21039</v>
      </c>
      <c r="F33" s="26">
        <f>SUM(D33:E33)</f>
        <v>10662134</v>
      </c>
    </row>
    <row r="34" spans="1:6" ht="15">
      <c r="A34" s="27"/>
      <c r="B34" s="28"/>
      <c r="C34" s="29" t="s">
        <v>30</v>
      </c>
      <c r="D34" s="54">
        <v>4663311</v>
      </c>
      <c r="E34" s="31">
        <v>44765</v>
      </c>
      <c r="F34" s="26">
        <f>SUM(D34:E34)</f>
        <v>4708076</v>
      </c>
    </row>
    <row r="35" spans="1:6" ht="15.75" thickBot="1">
      <c r="A35" s="55"/>
      <c r="B35" s="83"/>
      <c r="C35" s="84" t="s">
        <v>31</v>
      </c>
      <c r="D35" s="81">
        <v>27878</v>
      </c>
      <c r="E35" s="31"/>
      <c r="F35" s="26">
        <f>SUM(D35:E35)</f>
        <v>27878</v>
      </c>
    </row>
    <row r="36" spans="1:6" ht="15.75" thickBot="1">
      <c r="A36" s="149" t="s">
        <v>32</v>
      </c>
      <c r="B36" s="150"/>
      <c r="C36" s="151"/>
      <c r="D36" s="152">
        <f>D7-D26</f>
        <v>1058143</v>
      </c>
      <c r="E36" s="152">
        <f>E7-E26</f>
        <v>-143561</v>
      </c>
      <c r="F36" s="153">
        <f>SUM(D36:E36)</f>
        <v>914582</v>
      </c>
    </row>
    <row r="37" spans="1:6" ht="15.75" thickBot="1">
      <c r="A37" s="43"/>
      <c r="B37" s="44"/>
      <c r="C37" s="45"/>
      <c r="D37" s="46"/>
      <c r="E37" s="31"/>
      <c r="F37" s="26"/>
    </row>
    <row r="38" spans="1:6" ht="15.75" thickBot="1">
      <c r="A38" s="154" t="s">
        <v>33</v>
      </c>
      <c r="B38" s="155"/>
      <c r="C38" s="156"/>
      <c r="D38" s="152">
        <f>D39+D40+D41+D42+D43</f>
        <v>-6575223</v>
      </c>
      <c r="E38" s="152">
        <f>E39+E40+E41+E42+E43</f>
        <v>643561</v>
      </c>
      <c r="F38" s="153">
        <f>F39+F40+F41+F42+F43</f>
        <v>-5931662</v>
      </c>
    </row>
    <row r="39" spans="1:6" ht="15">
      <c r="A39" s="22"/>
      <c r="B39" s="23"/>
      <c r="C39" s="24" t="s">
        <v>34</v>
      </c>
      <c r="D39" s="62">
        <v>228000</v>
      </c>
      <c r="E39" s="31">
        <v>-41800</v>
      </c>
      <c r="F39" s="26">
        <f>SUM(D39:E39)</f>
        <v>186200</v>
      </c>
    </row>
    <row r="40" spans="1:6" ht="15">
      <c r="A40" s="27"/>
      <c r="B40" s="28"/>
      <c r="C40" s="29" t="s">
        <v>35</v>
      </c>
      <c r="D40" s="52">
        <v>-11871594</v>
      </c>
      <c r="E40" s="31">
        <v>1316633</v>
      </c>
      <c r="F40" s="26">
        <f>SUM(D40:E40)</f>
        <v>-10554961</v>
      </c>
    </row>
    <row r="41" spans="1:6" ht="29.25">
      <c r="A41" s="129"/>
      <c r="B41" s="130"/>
      <c r="C41" s="77" t="s">
        <v>36</v>
      </c>
      <c r="D41" s="54">
        <v>5104328</v>
      </c>
      <c r="E41" s="31">
        <v>-631272</v>
      </c>
      <c r="F41" s="26">
        <f>SUM(D41:E41)</f>
        <v>4473056</v>
      </c>
    </row>
    <row r="42" spans="1:6" ht="15">
      <c r="A42" s="27"/>
      <c r="B42" s="90"/>
      <c r="C42" s="29" t="s">
        <v>37</v>
      </c>
      <c r="D42" s="91">
        <v>15000</v>
      </c>
      <c r="E42" s="31"/>
      <c r="F42" s="26">
        <f>SUM(D42:E42)</f>
        <v>15000</v>
      </c>
    </row>
    <row r="43" spans="1:6" ht="15">
      <c r="A43" s="27"/>
      <c r="B43" s="28"/>
      <c r="C43" s="29" t="s">
        <v>38</v>
      </c>
      <c r="D43" s="52">
        <v>-50957</v>
      </c>
      <c r="E43" s="31"/>
      <c r="F43" s="26">
        <f>SUM(D43:E43)</f>
        <v>-50957</v>
      </c>
    </row>
    <row r="44" spans="1:6" ht="15.75" thickBot="1">
      <c r="A44" s="35"/>
      <c r="B44" s="36"/>
      <c r="C44" s="38"/>
      <c r="D44" s="34"/>
      <c r="E44" s="31"/>
      <c r="F44" s="26"/>
    </row>
    <row r="45" spans="1:6" ht="15.75" thickBot="1">
      <c r="A45" s="144" t="s">
        <v>39</v>
      </c>
      <c r="B45" s="145"/>
      <c r="C45" s="146"/>
      <c r="D45" s="152">
        <f>D36+D38</f>
        <v>-5517080</v>
      </c>
      <c r="E45" s="152">
        <f>E36+E38</f>
        <v>500000</v>
      </c>
      <c r="F45" s="153">
        <f>F36+F38</f>
        <v>-5017080</v>
      </c>
    </row>
    <row r="46" spans="1:6" ht="15.75" thickBot="1">
      <c r="A46" s="92"/>
      <c r="B46" s="93"/>
      <c r="C46" s="94"/>
      <c r="D46" s="95"/>
      <c r="E46" s="31"/>
      <c r="F46" s="26"/>
    </row>
    <row r="47" spans="1:6" ht="15.75" thickBot="1">
      <c r="A47" s="157" t="s">
        <v>40</v>
      </c>
      <c r="B47" s="158"/>
      <c r="C47" s="159"/>
      <c r="D47" s="160">
        <f>D48+D50</f>
        <v>2698359</v>
      </c>
      <c r="E47" s="160">
        <f>E48+E50</f>
        <v>-500000</v>
      </c>
      <c r="F47" s="161">
        <f>F48+F50</f>
        <v>2198359</v>
      </c>
    </row>
    <row r="48" spans="1:6" ht="15">
      <c r="A48" s="96"/>
      <c r="B48" s="97" t="s">
        <v>41</v>
      </c>
      <c r="C48" s="98"/>
      <c r="D48" s="99">
        <v>3500000</v>
      </c>
      <c r="E48" s="31">
        <v>-500000</v>
      </c>
      <c r="F48" s="100">
        <f>SUM(D48:E48)</f>
        <v>3000000</v>
      </c>
    </row>
    <row r="49" spans="1:6" ht="15">
      <c r="A49" s="96"/>
      <c r="B49" s="28"/>
      <c r="C49" s="101"/>
      <c r="D49" s="102"/>
      <c r="E49" s="31"/>
      <c r="F49" s="100"/>
    </row>
    <row r="50" spans="1:6" ht="15">
      <c r="A50" s="63"/>
      <c r="B50" s="103" t="s">
        <v>42</v>
      </c>
      <c r="C50" s="104"/>
      <c r="D50" s="105">
        <v>-801641</v>
      </c>
      <c r="E50" s="31"/>
      <c r="F50" s="100">
        <f>SUM(D50:E50)</f>
        <v>-801641</v>
      </c>
    </row>
    <row r="51" spans="1:6" ht="15.75" thickBot="1">
      <c r="A51" s="106"/>
      <c r="B51" s="56"/>
      <c r="C51" s="107"/>
      <c r="D51" s="108"/>
      <c r="E51" s="39"/>
      <c r="F51" s="109"/>
    </row>
    <row r="52" spans="1:6" ht="15.75" thickBot="1">
      <c r="A52" s="110" t="s">
        <v>43</v>
      </c>
      <c r="B52" s="111"/>
      <c r="C52" s="112"/>
      <c r="D52" s="113"/>
      <c r="E52" s="114"/>
      <c r="F52" s="42"/>
    </row>
    <row r="53" spans="1:6" ht="15">
      <c r="A53" s="115"/>
      <c r="B53" s="116"/>
      <c r="C53" s="131" t="s">
        <v>44</v>
      </c>
      <c r="D53" s="117">
        <v>-3935557</v>
      </c>
      <c r="E53" s="118"/>
      <c r="F53" s="119">
        <f>SUM(D53:E53)</f>
        <v>-3935557</v>
      </c>
    </row>
    <row r="54" spans="1:6" ht="58.5" thickBot="1">
      <c r="A54" s="120"/>
      <c r="B54" s="121"/>
      <c r="C54" s="132" t="s">
        <v>45</v>
      </c>
      <c r="D54" s="122">
        <v>-1116836</v>
      </c>
      <c r="E54" s="123"/>
      <c r="F54" s="124">
        <f>SUM(D54:E54)</f>
        <v>-1116836</v>
      </c>
    </row>
    <row r="55" spans="1:6" ht="15">
      <c r="A55" s="125"/>
      <c r="B55" s="125"/>
      <c r="C55" s="125"/>
      <c r="D55" s="125"/>
      <c r="E55" s="126"/>
      <c r="F55" s="12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10.421875" style="0" customWidth="1"/>
    <col min="2" max="2" width="38.8515625" style="0" customWidth="1"/>
    <col min="3" max="3" width="14.140625" style="0" customWidth="1"/>
    <col min="4" max="4" width="10.421875" style="0" customWidth="1"/>
    <col min="5" max="5" width="11.57421875" style="0" customWidth="1"/>
  </cols>
  <sheetData>
    <row r="1" spans="1:5" ht="15">
      <c r="A1" s="177"/>
      <c r="B1" s="177"/>
      <c r="C1" s="177"/>
      <c r="D1" s="177"/>
      <c r="E1" s="177"/>
    </row>
    <row r="2" spans="1:5" ht="15">
      <c r="A2" s="177"/>
      <c r="B2" s="177"/>
      <c r="C2" s="177"/>
      <c r="D2" s="177"/>
      <c r="E2" s="177"/>
    </row>
    <row r="3" spans="1:5" ht="15">
      <c r="A3" s="178"/>
      <c r="B3" s="179" t="s">
        <v>46</v>
      </c>
      <c r="C3" s="178"/>
      <c r="D3" s="178"/>
      <c r="E3" s="178"/>
    </row>
    <row r="4" spans="1:5" ht="15.75" thickBot="1">
      <c r="A4" s="178"/>
      <c r="B4" s="178"/>
      <c r="C4" s="178"/>
      <c r="D4" s="178"/>
      <c r="E4" s="178"/>
    </row>
    <row r="5" spans="1:5" ht="43.5" thickBot="1">
      <c r="A5" s="180" t="s">
        <v>3</v>
      </c>
      <c r="B5" s="181" t="s">
        <v>47</v>
      </c>
      <c r="C5" s="182" t="s">
        <v>5</v>
      </c>
      <c r="D5" s="183" t="s">
        <v>6</v>
      </c>
      <c r="E5" s="184" t="s">
        <v>7</v>
      </c>
    </row>
    <row r="6" spans="1:5" ht="15.75" thickBot="1">
      <c r="A6" s="426">
        <v>30</v>
      </c>
      <c r="B6" s="427" t="s">
        <v>9</v>
      </c>
      <c r="C6" s="436">
        <v>8297419</v>
      </c>
      <c r="D6" s="437">
        <f>SUM(D7,D8)</f>
        <v>-142149</v>
      </c>
      <c r="E6" s="435">
        <f>SUM(C6:D6)</f>
        <v>8155270</v>
      </c>
    </row>
    <row r="7" spans="1:5" ht="15">
      <c r="A7" s="424">
        <v>3000</v>
      </c>
      <c r="B7" s="425" t="s">
        <v>10</v>
      </c>
      <c r="C7" s="438">
        <v>8169919</v>
      </c>
      <c r="D7" s="439">
        <v>-114149</v>
      </c>
      <c r="E7" s="440">
        <f>SUM(C7:D7)</f>
        <v>8055770</v>
      </c>
    </row>
    <row r="8" spans="1:5" ht="15.75" thickBot="1">
      <c r="A8" s="165">
        <v>3045</v>
      </c>
      <c r="B8" s="169" t="s">
        <v>13</v>
      </c>
      <c r="C8" s="441">
        <v>38000</v>
      </c>
      <c r="D8" s="442">
        <v>-28000</v>
      </c>
      <c r="E8" s="443">
        <f>SUM(C8:D8)</f>
        <v>10000</v>
      </c>
    </row>
    <row r="9" spans="1:5" ht="15.75" thickBot="1">
      <c r="A9" s="432">
        <v>32</v>
      </c>
      <c r="B9" s="433" t="s">
        <v>14</v>
      </c>
      <c r="C9" s="444">
        <v>2167778</v>
      </c>
      <c r="D9" s="434">
        <f>SUM(D10,D11,D12,D13,D14,D15,D16,D17,D18,D19,D20)</f>
        <v>47705</v>
      </c>
      <c r="E9" s="435">
        <f aca="true" t="shared" si="0" ref="E9:E21">SUM(C9:D9)</f>
        <v>2215483</v>
      </c>
    </row>
    <row r="10" spans="1:5" ht="29.25">
      <c r="A10" s="166" t="s">
        <v>48</v>
      </c>
      <c r="B10" s="170" t="s">
        <v>49</v>
      </c>
      <c r="C10" s="445">
        <v>147667</v>
      </c>
      <c r="D10" s="428">
        <v>5800</v>
      </c>
      <c r="E10" s="429">
        <f>SUM(C10:D10)</f>
        <v>153467</v>
      </c>
    </row>
    <row r="11" spans="1:5" ht="29.25">
      <c r="A11" s="167" t="s">
        <v>48</v>
      </c>
      <c r="B11" s="171" t="s">
        <v>50</v>
      </c>
      <c r="C11" s="446">
        <v>102000</v>
      </c>
      <c r="D11" s="430">
        <v>4530</v>
      </c>
      <c r="E11" s="374">
        <f>SUM(C11:D11)</f>
        <v>106530</v>
      </c>
    </row>
    <row r="12" spans="1:5" ht="29.25">
      <c r="A12" s="167" t="s">
        <v>48</v>
      </c>
      <c r="B12" s="171" t="s">
        <v>51</v>
      </c>
      <c r="C12" s="446">
        <v>360</v>
      </c>
      <c r="D12" s="430">
        <v>3465</v>
      </c>
      <c r="E12" s="374">
        <f>SUM(C12:D12)</f>
        <v>3825</v>
      </c>
    </row>
    <row r="13" spans="1:5" ht="29.25">
      <c r="A13" s="167" t="s">
        <v>52</v>
      </c>
      <c r="B13" s="171" t="s">
        <v>53</v>
      </c>
      <c r="C13" s="447">
        <v>35678</v>
      </c>
      <c r="D13" s="431">
        <v>1343</v>
      </c>
      <c r="E13" s="373">
        <f t="shared" si="0"/>
        <v>37021</v>
      </c>
    </row>
    <row r="14" spans="1:5" ht="29.25">
      <c r="A14" s="167" t="s">
        <v>54</v>
      </c>
      <c r="B14" s="171" t="s">
        <v>55</v>
      </c>
      <c r="C14" s="447">
        <v>26317</v>
      </c>
      <c r="D14" s="431">
        <v>3991</v>
      </c>
      <c r="E14" s="373">
        <f>SUM(C14:D14)</f>
        <v>30308</v>
      </c>
    </row>
    <row r="15" spans="1:5" ht="15">
      <c r="A15" s="187" t="s">
        <v>54</v>
      </c>
      <c r="B15" s="188" t="s">
        <v>56</v>
      </c>
      <c r="C15" s="448">
        <v>184978</v>
      </c>
      <c r="D15" s="185">
        <v>77306</v>
      </c>
      <c r="E15" s="186">
        <f t="shared" si="0"/>
        <v>262284</v>
      </c>
    </row>
    <row r="16" spans="1:5" ht="15">
      <c r="A16" s="167" t="s">
        <v>54</v>
      </c>
      <c r="B16" s="172" t="s">
        <v>57</v>
      </c>
      <c r="C16" s="448">
        <v>417600</v>
      </c>
      <c r="D16" s="185">
        <v>-76215</v>
      </c>
      <c r="E16" s="186">
        <f>SUM(C16:D16)</f>
        <v>341385</v>
      </c>
    </row>
    <row r="17" spans="1:5" ht="15">
      <c r="A17" s="189" t="s">
        <v>54</v>
      </c>
      <c r="B17" s="190" t="s">
        <v>58</v>
      </c>
      <c r="C17" s="448">
        <v>104376</v>
      </c>
      <c r="D17" s="185">
        <v>17695</v>
      </c>
      <c r="E17" s="186">
        <f>SUM(C17:D17)</f>
        <v>122071</v>
      </c>
    </row>
    <row r="18" spans="1:5" ht="15">
      <c r="A18" s="191" t="s">
        <v>59</v>
      </c>
      <c r="B18" s="188" t="s">
        <v>60</v>
      </c>
      <c r="C18" s="448">
        <v>139009</v>
      </c>
      <c r="D18" s="185">
        <v>8450</v>
      </c>
      <c r="E18" s="186">
        <f t="shared" si="0"/>
        <v>147459</v>
      </c>
    </row>
    <row r="19" spans="1:5" ht="15">
      <c r="A19" s="167" t="s">
        <v>61</v>
      </c>
      <c r="B19" s="172" t="s">
        <v>62</v>
      </c>
      <c r="C19" s="448">
        <v>0</v>
      </c>
      <c r="D19" s="185">
        <v>840</v>
      </c>
      <c r="E19" s="186">
        <f t="shared" si="0"/>
        <v>840</v>
      </c>
    </row>
    <row r="20" spans="1:5" ht="15.75" thickBot="1">
      <c r="A20" s="168" t="s">
        <v>63</v>
      </c>
      <c r="B20" s="173" t="s">
        <v>64</v>
      </c>
      <c r="C20" s="449">
        <v>0</v>
      </c>
      <c r="D20" s="192">
        <v>500</v>
      </c>
      <c r="E20" s="193">
        <f t="shared" si="0"/>
        <v>500</v>
      </c>
    </row>
    <row r="21" spans="1:5" ht="15.75" thickBot="1">
      <c r="A21" s="194">
        <v>3500</v>
      </c>
      <c r="B21" s="195" t="s">
        <v>65</v>
      </c>
      <c r="C21" s="450">
        <v>518031</v>
      </c>
      <c r="D21" s="196">
        <f>D22</f>
        <v>860</v>
      </c>
      <c r="E21" s="197">
        <f t="shared" si="0"/>
        <v>518891</v>
      </c>
    </row>
    <row r="22" spans="1:5" ht="15.75" thickBot="1">
      <c r="A22" s="198" t="s">
        <v>66</v>
      </c>
      <c r="B22" s="199" t="s">
        <v>67</v>
      </c>
      <c r="C22" s="451">
        <v>449525</v>
      </c>
      <c r="D22" s="200">
        <v>860</v>
      </c>
      <c r="E22" s="201">
        <f>SUM(C22:D22)</f>
        <v>450385</v>
      </c>
    </row>
    <row r="23" spans="1:5" ht="15.75" thickBot="1">
      <c r="A23" s="202">
        <v>3825.388</v>
      </c>
      <c r="B23" s="203" t="s">
        <v>19</v>
      </c>
      <c r="C23" s="452">
        <v>64758</v>
      </c>
      <c r="D23" s="204">
        <f>SUM(D24)</f>
        <v>258</v>
      </c>
      <c r="E23" s="197">
        <f>SUM(C23:D23)</f>
        <v>65016</v>
      </c>
    </row>
    <row r="24" spans="1:5" ht="15.75" thickBot="1">
      <c r="A24" s="205">
        <v>3888</v>
      </c>
      <c r="B24" s="206" t="s">
        <v>68</v>
      </c>
      <c r="C24" s="453">
        <v>12600</v>
      </c>
      <c r="D24" s="207">
        <v>258</v>
      </c>
      <c r="E24" s="208">
        <f>SUM(C24:D24)</f>
        <v>12858</v>
      </c>
    </row>
    <row r="25" spans="1:5" ht="15.75" thickBot="1">
      <c r="A25" s="209"/>
      <c r="B25" s="210" t="s">
        <v>69</v>
      </c>
      <c r="C25" s="454">
        <v>17756627</v>
      </c>
      <c r="D25" s="204">
        <f>SUM(D6,D9,D21,D23)</f>
        <v>-93326</v>
      </c>
      <c r="E25" s="435">
        <f>SUM(C25:D25)</f>
        <v>17663301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0"/>
  <sheetViews>
    <sheetView tabSelected="1" zoomScalePageLayoutView="0" workbookViewId="0" topLeftCell="A106">
      <selection activeCell="G5" sqref="G5:H5"/>
    </sheetView>
  </sheetViews>
  <sheetFormatPr defaultColWidth="9.140625" defaultRowHeight="15"/>
  <cols>
    <col min="2" max="2" width="34.8515625" style="0" customWidth="1"/>
    <col min="3" max="3" width="14.8515625" style="0" customWidth="1"/>
    <col min="4" max="5" width="11.140625" style="0" customWidth="1"/>
  </cols>
  <sheetData>
    <row r="1" spans="1:5" ht="15">
      <c r="A1" s="177"/>
      <c r="B1" s="177"/>
      <c r="C1" s="177"/>
      <c r="D1" s="177"/>
      <c r="E1" s="177"/>
    </row>
    <row r="2" spans="1:5" ht="15">
      <c r="A2" s="178"/>
      <c r="B2" s="179" t="s">
        <v>70</v>
      </c>
      <c r="C2" s="178"/>
      <c r="D2" s="178"/>
      <c r="E2" s="178"/>
    </row>
    <row r="3" spans="1:5" ht="15.75" thickBot="1">
      <c r="A3" s="178"/>
      <c r="B3" s="423"/>
      <c r="C3" s="178"/>
      <c r="D3" s="178"/>
      <c r="E3" s="178"/>
    </row>
    <row r="4" spans="1:5" ht="43.5" thickBot="1">
      <c r="A4" s="180" t="s">
        <v>3</v>
      </c>
      <c r="B4" s="181" t="s">
        <v>71</v>
      </c>
      <c r="C4" s="182" t="s">
        <v>5</v>
      </c>
      <c r="D4" s="183" t="s">
        <v>6</v>
      </c>
      <c r="E4" s="184" t="s">
        <v>7</v>
      </c>
    </row>
    <row r="5" spans="1:5" ht="15.75" thickBot="1">
      <c r="A5" s="255" t="s">
        <v>117</v>
      </c>
      <c r="B5" s="269" t="s">
        <v>72</v>
      </c>
      <c r="C5" s="287">
        <v>1595197</v>
      </c>
      <c r="D5" s="211">
        <f>SUM(D6,D9)</f>
        <v>212</v>
      </c>
      <c r="E5" s="212">
        <f>SUM(C5:D5)</f>
        <v>1595409</v>
      </c>
    </row>
    <row r="6" spans="1:5" ht="15">
      <c r="A6" s="418" t="s">
        <v>118</v>
      </c>
      <c r="B6" s="419" t="s">
        <v>73</v>
      </c>
      <c r="C6" s="420">
        <v>1055458</v>
      </c>
      <c r="D6" s="421">
        <f>D7</f>
        <v>1885</v>
      </c>
      <c r="E6" s="422">
        <f>SUM(C6:D6)</f>
        <v>1057343</v>
      </c>
    </row>
    <row r="7" spans="1:5" ht="15">
      <c r="A7" s="167">
        <v>50</v>
      </c>
      <c r="B7" s="270" t="s">
        <v>74</v>
      </c>
      <c r="C7" s="398">
        <v>912585</v>
      </c>
      <c r="D7" s="297">
        <v>1885</v>
      </c>
      <c r="E7" s="220">
        <f>SUM(C7:D7)</f>
        <v>914470</v>
      </c>
    </row>
    <row r="8" spans="1:5" ht="15.75" thickBot="1">
      <c r="A8" s="399"/>
      <c r="B8" s="400"/>
      <c r="C8" s="401"/>
      <c r="D8" s="402"/>
      <c r="E8" s="403"/>
    </row>
    <row r="9" spans="1:5" ht="15.75" thickBot="1">
      <c r="A9" s="257" t="s">
        <v>119</v>
      </c>
      <c r="B9" s="405" t="s">
        <v>75</v>
      </c>
      <c r="C9" s="406">
        <v>99073</v>
      </c>
      <c r="D9" s="232">
        <f>SUM(D10,D11)</f>
        <v>-1673</v>
      </c>
      <c r="E9" s="233">
        <f>SUM(C9:D9)</f>
        <v>97400</v>
      </c>
    </row>
    <row r="10" spans="1:5" ht="15">
      <c r="A10" s="240" t="s">
        <v>120</v>
      </c>
      <c r="B10" s="404" t="s">
        <v>67</v>
      </c>
      <c r="C10" s="215">
        <v>97400</v>
      </c>
      <c r="D10" s="216">
        <v>-6844</v>
      </c>
      <c r="E10" s="217">
        <f>SUM(C10:D10)</f>
        <v>90556</v>
      </c>
    </row>
    <row r="11" spans="1:5" ht="15.75" thickBot="1">
      <c r="A11" s="225" t="s">
        <v>121</v>
      </c>
      <c r="B11" s="226" t="s">
        <v>29</v>
      </c>
      <c r="C11" s="227">
        <v>1673</v>
      </c>
      <c r="D11" s="228">
        <v>5171</v>
      </c>
      <c r="E11" s="229">
        <f>SUM(C11:D11)</f>
        <v>6844</v>
      </c>
    </row>
    <row r="12" spans="1:5" ht="15.75" thickBot="1">
      <c r="A12" s="247" t="s">
        <v>122</v>
      </c>
      <c r="B12" s="248" t="s">
        <v>76</v>
      </c>
      <c r="C12" s="249">
        <v>293891</v>
      </c>
      <c r="D12" s="250">
        <f>SUM(D14,D17,D19,D23)</f>
        <v>953</v>
      </c>
      <c r="E12" s="251">
        <f>SUM(C12:D12)</f>
        <v>294844</v>
      </c>
    </row>
    <row r="13" spans="1:5" ht="30">
      <c r="A13" s="213" t="s">
        <v>123</v>
      </c>
      <c r="B13" s="214" t="s">
        <v>77</v>
      </c>
      <c r="C13" s="215"/>
      <c r="D13" s="216"/>
      <c r="E13" s="217"/>
    </row>
    <row r="14" spans="1:5" ht="15">
      <c r="A14" s="176">
        <v>55</v>
      </c>
      <c r="B14" s="171" t="s">
        <v>30</v>
      </c>
      <c r="C14" s="218">
        <v>44585</v>
      </c>
      <c r="D14" s="219">
        <v>775</v>
      </c>
      <c r="E14" s="220">
        <f>SUM(C14:D14)</f>
        <v>45360</v>
      </c>
    </row>
    <row r="15" spans="1:5" ht="15">
      <c r="A15" s="176"/>
      <c r="B15" s="171"/>
      <c r="C15" s="218"/>
      <c r="D15" s="219"/>
      <c r="E15" s="220"/>
    </row>
    <row r="16" spans="1:5" ht="15">
      <c r="A16" s="221" t="s">
        <v>123</v>
      </c>
      <c r="B16" s="222" t="s">
        <v>78</v>
      </c>
      <c r="C16" s="218"/>
      <c r="D16" s="219"/>
      <c r="E16" s="220"/>
    </row>
    <row r="17" spans="1:5" ht="15">
      <c r="A17" s="176">
        <v>55</v>
      </c>
      <c r="B17" s="171" t="s">
        <v>30</v>
      </c>
      <c r="C17" s="218">
        <v>10000</v>
      </c>
      <c r="D17" s="219">
        <v>727</v>
      </c>
      <c r="E17" s="220">
        <f>SUM(C17:D17)</f>
        <v>10727</v>
      </c>
    </row>
    <row r="18" spans="1:5" ht="15.75" thickBot="1">
      <c r="A18" s="225"/>
      <c r="B18" s="226"/>
      <c r="C18" s="227"/>
      <c r="D18" s="228"/>
      <c r="E18" s="229"/>
    </row>
    <row r="19" spans="1:5" ht="15.75" thickBot="1">
      <c r="A19" s="407" t="s">
        <v>124</v>
      </c>
      <c r="B19" s="408" t="s">
        <v>79</v>
      </c>
      <c r="C19" s="406">
        <v>177031</v>
      </c>
      <c r="D19" s="409">
        <f>D20</f>
        <v>-419</v>
      </c>
      <c r="E19" s="233">
        <f>SUM(C19:D19)</f>
        <v>176612</v>
      </c>
    </row>
    <row r="20" spans="1:5" ht="15">
      <c r="A20" s="261" t="s">
        <v>125</v>
      </c>
      <c r="B20" s="234" t="s">
        <v>30</v>
      </c>
      <c r="C20" s="215">
        <v>137717</v>
      </c>
      <c r="D20" s="216">
        <v>-419</v>
      </c>
      <c r="E20" s="217">
        <f>SUM(C20:D20)</f>
        <v>137298</v>
      </c>
    </row>
    <row r="21" spans="1:5" ht="15">
      <c r="A21" s="223"/>
      <c r="B21" s="224"/>
      <c r="C21" s="218"/>
      <c r="D21" s="219"/>
      <c r="E21" s="220"/>
    </row>
    <row r="22" spans="1:5" ht="15">
      <c r="A22" s="221" t="s">
        <v>126</v>
      </c>
      <c r="B22" s="222" t="s">
        <v>80</v>
      </c>
      <c r="C22" s="218"/>
      <c r="D22" s="219"/>
      <c r="E22" s="220"/>
    </row>
    <row r="23" spans="1:5" ht="15.75" thickBot="1">
      <c r="A23" s="225">
        <v>55</v>
      </c>
      <c r="B23" s="226" t="s">
        <v>30</v>
      </c>
      <c r="C23" s="227">
        <v>33452</v>
      </c>
      <c r="D23" s="228">
        <v>-130</v>
      </c>
      <c r="E23" s="229">
        <f>SUM(C23:D23)</f>
        <v>33322</v>
      </c>
    </row>
    <row r="24" spans="1:5" ht="15.75" thickBot="1">
      <c r="A24" s="247" t="s">
        <v>127</v>
      </c>
      <c r="B24" s="248" t="s">
        <v>81</v>
      </c>
      <c r="C24" s="249">
        <v>945650</v>
      </c>
      <c r="D24" s="250">
        <f>SUM(D26,D29,D32,D35)</f>
        <v>-35899</v>
      </c>
      <c r="E24" s="251">
        <f>SUM(C24:D24)</f>
        <v>909751</v>
      </c>
    </row>
    <row r="25" spans="1:5" ht="15">
      <c r="A25" s="213" t="s">
        <v>128</v>
      </c>
      <c r="B25" s="273" t="s">
        <v>82</v>
      </c>
      <c r="C25" s="215"/>
      <c r="D25" s="216"/>
      <c r="E25" s="217"/>
    </row>
    <row r="26" spans="1:5" ht="15">
      <c r="A26" s="244">
        <v>55</v>
      </c>
      <c r="B26" s="274" t="s">
        <v>30</v>
      </c>
      <c r="C26" s="218">
        <v>58269</v>
      </c>
      <c r="D26" s="219">
        <v>-5311</v>
      </c>
      <c r="E26" s="220">
        <f>SUM(C26:D26)</f>
        <v>52958</v>
      </c>
    </row>
    <row r="27" spans="1:5" ht="15">
      <c r="A27" s="244"/>
      <c r="B27" s="274"/>
      <c r="C27" s="218"/>
      <c r="D27" s="219"/>
      <c r="E27" s="220"/>
    </row>
    <row r="28" spans="1:5" ht="15">
      <c r="A28" s="242" t="s">
        <v>129</v>
      </c>
      <c r="B28" s="243" t="s">
        <v>83</v>
      </c>
      <c r="C28" s="218"/>
      <c r="D28" s="219"/>
      <c r="E28" s="220"/>
    </row>
    <row r="29" spans="1:5" ht="15">
      <c r="A29" s="244">
        <v>55</v>
      </c>
      <c r="B29" s="274" t="s">
        <v>30</v>
      </c>
      <c r="C29" s="218">
        <v>769600</v>
      </c>
      <c r="D29" s="219">
        <v>-30000</v>
      </c>
      <c r="E29" s="220">
        <f>SUM(C29:D29)</f>
        <v>739600</v>
      </c>
    </row>
    <row r="30" spans="1:5" ht="15">
      <c r="A30" s="244"/>
      <c r="B30" s="274"/>
      <c r="C30" s="218"/>
      <c r="D30" s="219"/>
      <c r="E30" s="220"/>
    </row>
    <row r="31" spans="1:5" ht="30">
      <c r="A31" s="242" t="s">
        <v>130</v>
      </c>
      <c r="B31" s="410" t="s">
        <v>84</v>
      </c>
      <c r="C31" s="218"/>
      <c r="D31" s="219"/>
      <c r="E31" s="220"/>
    </row>
    <row r="32" spans="1:5" ht="15">
      <c r="A32" s="244">
        <v>55</v>
      </c>
      <c r="B32" s="274" t="s">
        <v>30</v>
      </c>
      <c r="C32" s="218">
        <v>107100</v>
      </c>
      <c r="D32" s="219">
        <v>-320</v>
      </c>
      <c r="E32" s="220">
        <f>SUM(C32:D32)</f>
        <v>106780</v>
      </c>
    </row>
    <row r="33" spans="1:5" ht="15">
      <c r="A33" s="244"/>
      <c r="B33" s="274"/>
      <c r="C33" s="218"/>
      <c r="D33" s="219"/>
      <c r="E33" s="220"/>
    </row>
    <row r="34" spans="1:5" ht="15">
      <c r="A34" s="221" t="s">
        <v>131</v>
      </c>
      <c r="B34" s="243" t="s">
        <v>85</v>
      </c>
      <c r="C34" s="218"/>
      <c r="D34" s="219"/>
      <c r="E34" s="220"/>
    </row>
    <row r="35" spans="1:5" ht="15.75" thickBot="1">
      <c r="A35" s="225">
        <v>55</v>
      </c>
      <c r="B35" s="275" t="s">
        <v>30</v>
      </c>
      <c r="C35" s="227">
        <v>10681</v>
      </c>
      <c r="D35" s="228">
        <v>-268</v>
      </c>
      <c r="E35" s="229">
        <f>SUM(C35:D35)</f>
        <v>10413</v>
      </c>
    </row>
    <row r="36" spans="1:5" ht="15.75" thickBot="1">
      <c r="A36" s="247" t="s">
        <v>132</v>
      </c>
      <c r="B36" s="248" t="s">
        <v>86</v>
      </c>
      <c r="C36" s="249">
        <v>483517</v>
      </c>
      <c r="D36" s="250">
        <f>SUM(D38,D41,D44)</f>
        <v>-532</v>
      </c>
      <c r="E36" s="251">
        <f>SUM(C36:D36)</f>
        <v>482985</v>
      </c>
    </row>
    <row r="37" spans="1:5" ht="15">
      <c r="A37" s="213" t="s">
        <v>133</v>
      </c>
      <c r="B37" s="273" t="s">
        <v>87</v>
      </c>
      <c r="C37" s="215"/>
      <c r="D37" s="216"/>
      <c r="E37" s="217"/>
    </row>
    <row r="38" spans="1:5" ht="15">
      <c r="A38" s="176" t="s">
        <v>120</v>
      </c>
      <c r="B38" s="272" t="s">
        <v>67</v>
      </c>
      <c r="C38" s="218">
        <v>1435</v>
      </c>
      <c r="D38" s="219">
        <v>546</v>
      </c>
      <c r="E38" s="220">
        <f>SUM(C38:D38)</f>
        <v>1981</v>
      </c>
    </row>
    <row r="39" spans="1:5" ht="15">
      <c r="A39" s="176"/>
      <c r="B39" s="274"/>
      <c r="C39" s="218"/>
      <c r="D39" s="219"/>
      <c r="E39" s="220"/>
    </row>
    <row r="40" spans="1:5" ht="15">
      <c r="A40" s="242" t="s">
        <v>134</v>
      </c>
      <c r="B40" s="410" t="s">
        <v>88</v>
      </c>
      <c r="C40" s="218"/>
      <c r="D40" s="219"/>
      <c r="E40" s="220"/>
    </row>
    <row r="41" spans="1:5" ht="15">
      <c r="A41" s="176">
        <v>55</v>
      </c>
      <c r="B41" s="274" t="s">
        <v>30</v>
      </c>
      <c r="C41" s="218">
        <v>53370</v>
      </c>
      <c r="D41" s="219">
        <v>-300</v>
      </c>
      <c r="E41" s="220">
        <f>SUM(C41:D41)</f>
        <v>53070</v>
      </c>
    </row>
    <row r="42" spans="1:5" ht="15">
      <c r="A42" s="176"/>
      <c r="B42" s="272"/>
      <c r="C42" s="218"/>
      <c r="D42" s="219"/>
      <c r="E42" s="220"/>
    </row>
    <row r="43" spans="1:5" ht="15">
      <c r="A43" s="242" t="s">
        <v>135</v>
      </c>
      <c r="B43" s="243" t="s">
        <v>89</v>
      </c>
      <c r="C43" s="218"/>
      <c r="D43" s="219"/>
      <c r="E43" s="220"/>
    </row>
    <row r="44" spans="1:5" ht="15">
      <c r="A44" s="244" t="s">
        <v>125</v>
      </c>
      <c r="B44" s="274" t="s">
        <v>30</v>
      </c>
      <c r="C44" s="218">
        <v>154640</v>
      </c>
      <c r="D44" s="219">
        <v>-778</v>
      </c>
      <c r="E44" s="220">
        <f>SUM(C44:D44)</f>
        <v>153862</v>
      </c>
    </row>
    <row r="45" spans="1:5" ht="15.75" thickBot="1">
      <c r="A45" s="256"/>
      <c r="B45" s="275"/>
      <c r="C45" s="227"/>
      <c r="D45" s="228"/>
      <c r="E45" s="229"/>
    </row>
    <row r="46" spans="1:5" ht="15.75" thickBot="1">
      <c r="A46" s="247" t="s">
        <v>136</v>
      </c>
      <c r="B46" s="248" t="s">
        <v>90</v>
      </c>
      <c r="C46" s="249">
        <v>1917027</v>
      </c>
      <c r="D46" s="250">
        <f>SUM(D47,D50,D54,D57,D59,D62)</f>
        <v>2144</v>
      </c>
      <c r="E46" s="251">
        <f>SUM(C46:D46)</f>
        <v>1919171</v>
      </c>
    </row>
    <row r="47" spans="1:5" ht="15.75" thickBot="1">
      <c r="A47" s="257" t="s">
        <v>137</v>
      </c>
      <c r="B47" s="276" t="s">
        <v>91</v>
      </c>
      <c r="C47" s="231">
        <v>542197</v>
      </c>
      <c r="D47" s="232">
        <f>D48</f>
        <v>72</v>
      </c>
      <c r="E47" s="233">
        <f>SUM(C47:D47)</f>
        <v>542269</v>
      </c>
    </row>
    <row r="48" spans="1:5" ht="15">
      <c r="A48" s="258" t="s">
        <v>125</v>
      </c>
      <c r="B48" s="277" t="s">
        <v>30</v>
      </c>
      <c r="C48" s="215">
        <v>227544</v>
      </c>
      <c r="D48" s="216">
        <v>72</v>
      </c>
      <c r="E48" s="217">
        <f>SUM(C48:D48)</f>
        <v>227616</v>
      </c>
    </row>
    <row r="49" spans="1:5" ht="15.75" thickBot="1">
      <c r="A49" s="259"/>
      <c r="B49" s="278"/>
      <c r="C49" s="227"/>
      <c r="D49" s="228"/>
      <c r="E49" s="229"/>
    </row>
    <row r="50" spans="1:5" ht="15.75" thickBot="1">
      <c r="A50" s="260" t="s">
        <v>138</v>
      </c>
      <c r="B50" s="279" t="s">
        <v>92</v>
      </c>
      <c r="C50" s="231">
        <v>308639</v>
      </c>
      <c r="D50" s="232">
        <f>D51</f>
        <v>330</v>
      </c>
      <c r="E50" s="233">
        <f>SUM(C50:D50)</f>
        <v>308969</v>
      </c>
    </row>
    <row r="51" spans="1:5" ht="15">
      <c r="A51" s="261" t="s">
        <v>125</v>
      </c>
      <c r="B51" s="234" t="s">
        <v>30</v>
      </c>
      <c r="C51" s="215">
        <v>98357</v>
      </c>
      <c r="D51" s="216">
        <v>330</v>
      </c>
      <c r="E51" s="217">
        <f>SUM(C51:D51)</f>
        <v>98687</v>
      </c>
    </row>
    <row r="52" spans="1:5" ht="15">
      <c r="A52" s="223"/>
      <c r="B52" s="224"/>
      <c r="C52" s="218"/>
      <c r="D52" s="219"/>
      <c r="E52" s="220"/>
    </row>
    <row r="53" spans="1:5" ht="30">
      <c r="A53" s="221" t="s">
        <v>139</v>
      </c>
      <c r="B53" s="280" t="s">
        <v>93</v>
      </c>
      <c r="C53" s="288"/>
      <c r="D53" s="298"/>
      <c r="E53" s="293"/>
    </row>
    <row r="54" spans="1:5" ht="15">
      <c r="A54" s="176" t="s">
        <v>120</v>
      </c>
      <c r="B54" s="272" t="s">
        <v>67</v>
      </c>
      <c r="C54" s="218">
        <v>996</v>
      </c>
      <c r="D54" s="219">
        <v>353</v>
      </c>
      <c r="E54" s="220">
        <f>SUM(C54:D54)</f>
        <v>1349</v>
      </c>
    </row>
    <row r="55" spans="1:5" ht="15">
      <c r="A55" s="259"/>
      <c r="B55" s="246"/>
      <c r="C55" s="227"/>
      <c r="D55" s="228"/>
      <c r="E55" s="229"/>
    </row>
    <row r="56" spans="1:5" ht="30">
      <c r="A56" s="242" t="s">
        <v>139</v>
      </c>
      <c r="B56" s="271" t="s">
        <v>94</v>
      </c>
      <c r="C56" s="218"/>
      <c r="D56" s="219"/>
      <c r="E56" s="220"/>
    </row>
    <row r="57" spans="1:5" ht="15">
      <c r="A57" s="258" t="s">
        <v>120</v>
      </c>
      <c r="B57" s="404" t="s">
        <v>67</v>
      </c>
      <c r="C57" s="215">
        <v>1920</v>
      </c>
      <c r="D57" s="216">
        <v>300</v>
      </c>
      <c r="E57" s="217">
        <f>SUM(C57:D57)</f>
        <v>2220</v>
      </c>
    </row>
    <row r="58" spans="1:5" ht="15.75" thickBot="1">
      <c r="A58" s="256"/>
      <c r="B58" s="281"/>
      <c r="C58" s="227"/>
      <c r="D58" s="228"/>
      <c r="E58" s="229"/>
    </row>
    <row r="59" spans="1:5" ht="30.75" thickBot="1">
      <c r="A59" s="239" t="s">
        <v>139</v>
      </c>
      <c r="B59" s="411" t="s">
        <v>95</v>
      </c>
      <c r="C59" s="406">
        <v>927</v>
      </c>
      <c r="D59" s="409">
        <f>D60</f>
        <v>76</v>
      </c>
      <c r="E59" s="233">
        <f>SUM(C59:D59)</f>
        <v>1003</v>
      </c>
    </row>
    <row r="60" spans="1:5" ht="15">
      <c r="A60" s="258" t="s">
        <v>120</v>
      </c>
      <c r="B60" s="404" t="s">
        <v>67</v>
      </c>
      <c r="C60" s="215">
        <v>702</v>
      </c>
      <c r="D60" s="216">
        <v>76</v>
      </c>
      <c r="E60" s="217">
        <f>SUM(C60:D60)</f>
        <v>778</v>
      </c>
    </row>
    <row r="61" spans="1:5" ht="15.75" thickBot="1">
      <c r="A61" s="256"/>
      <c r="B61" s="281"/>
      <c r="C61" s="227"/>
      <c r="D61" s="228"/>
      <c r="E61" s="229"/>
    </row>
    <row r="62" spans="1:5" ht="15.75" thickBot="1">
      <c r="A62" s="257" t="s">
        <v>140</v>
      </c>
      <c r="B62" s="276" t="s">
        <v>96</v>
      </c>
      <c r="C62" s="231">
        <v>109022</v>
      </c>
      <c r="D62" s="232">
        <f>D63</f>
        <v>1013</v>
      </c>
      <c r="E62" s="233">
        <f>SUM(C62:D62)</f>
        <v>110035</v>
      </c>
    </row>
    <row r="63" spans="1:5" ht="15">
      <c r="A63" s="261" t="s">
        <v>125</v>
      </c>
      <c r="B63" s="234" t="s">
        <v>30</v>
      </c>
      <c r="C63" s="215">
        <v>44452</v>
      </c>
      <c r="D63" s="216">
        <v>1013</v>
      </c>
      <c r="E63" s="217">
        <f>SUM(C63:D63)</f>
        <v>45465</v>
      </c>
    </row>
    <row r="64" spans="1:5" ht="15.75" thickBot="1">
      <c r="A64" s="259"/>
      <c r="B64" s="246"/>
      <c r="C64" s="227"/>
      <c r="D64" s="228"/>
      <c r="E64" s="229"/>
    </row>
    <row r="65" spans="1:5" ht="15.75" thickBot="1">
      <c r="A65" s="247" t="s">
        <v>141</v>
      </c>
      <c r="B65" s="248" t="s">
        <v>97</v>
      </c>
      <c r="C65" s="249">
        <v>9359374</v>
      </c>
      <c r="D65" s="250">
        <f>SUM(D66,D70,D74,D79,D81,D85,D89,D96,D98)</f>
        <v>32120</v>
      </c>
      <c r="E65" s="251">
        <f>SUM(C65:D65)</f>
        <v>9391494</v>
      </c>
    </row>
    <row r="66" spans="1:5" ht="15.75" thickBot="1">
      <c r="A66" s="257" t="s">
        <v>142</v>
      </c>
      <c r="B66" s="276" t="s">
        <v>98</v>
      </c>
      <c r="C66" s="289">
        <v>924415</v>
      </c>
      <c r="D66" s="299">
        <f>D68</f>
        <v>3436</v>
      </c>
      <c r="E66" s="233">
        <f>SUM(C66:D66)</f>
        <v>927851</v>
      </c>
    </row>
    <row r="67" spans="1:5" ht="15">
      <c r="A67" s="240" t="s">
        <v>125</v>
      </c>
      <c r="B67" s="241" t="s">
        <v>99</v>
      </c>
      <c r="C67" s="290"/>
      <c r="D67" s="216"/>
      <c r="E67" s="294"/>
    </row>
    <row r="68" spans="1:5" ht="15">
      <c r="A68" s="412"/>
      <c r="B68" s="171" t="s">
        <v>104</v>
      </c>
      <c r="C68" s="414">
        <v>122977</v>
      </c>
      <c r="D68" s="216">
        <v>3436</v>
      </c>
      <c r="E68" s="220">
        <f>SUM(C68:D68)</f>
        <v>126413</v>
      </c>
    </row>
    <row r="69" spans="1:5" ht="15.75" thickBot="1">
      <c r="A69" s="262"/>
      <c r="B69" s="282"/>
      <c r="C69" s="291"/>
      <c r="D69" s="300"/>
      <c r="E69" s="295"/>
    </row>
    <row r="70" spans="1:5" ht="15.75" thickBot="1">
      <c r="A70" s="239" t="s">
        <v>142</v>
      </c>
      <c r="B70" s="276" t="s">
        <v>100</v>
      </c>
      <c r="C70" s="289">
        <v>988427</v>
      </c>
      <c r="D70" s="299">
        <f>D72</f>
        <v>4000</v>
      </c>
      <c r="E70" s="233">
        <f>SUM(C70:D70)</f>
        <v>992427</v>
      </c>
    </row>
    <row r="71" spans="1:5" ht="15">
      <c r="A71" s="240" t="s">
        <v>125</v>
      </c>
      <c r="B71" s="241" t="s">
        <v>99</v>
      </c>
      <c r="C71" s="290"/>
      <c r="D71" s="216"/>
      <c r="E71" s="294"/>
    </row>
    <row r="72" spans="1:5" ht="15">
      <c r="A72" s="412"/>
      <c r="B72" s="171" t="s">
        <v>104</v>
      </c>
      <c r="C72" s="414">
        <v>131069</v>
      </c>
      <c r="D72" s="413">
        <v>4000</v>
      </c>
      <c r="E72" s="220">
        <f>SUM(C72:D72)</f>
        <v>135069</v>
      </c>
    </row>
    <row r="73" spans="1:5" ht="15.75" thickBot="1">
      <c r="A73" s="262"/>
      <c r="B73" s="282"/>
      <c r="C73" s="291"/>
      <c r="D73" s="300"/>
      <c r="E73" s="295"/>
    </row>
    <row r="74" spans="1:5" ht="15.75" thickBot="1">
      <c r="A74" s="239" t="s">
        <v>142</v>
      </c>
      <c r="B74" s="230" t="s">
        <v>101</v>
      </c>
      <c r="C74" s="231">
        <v>949873</v>
      </c>
      <c r="D74" s="232">
        <f>D76</f>
        <v>2894</v>
      </c>
      <c r="E74" s="233">
        <f>SUM(C74:D74)</f>
        <v>952767</v>
      </c>
    </row>
    <row r="75" spans="1:5" ht="15">
      <c r="A75" s="240" t="s">
        <v>125</v>
      </c>
      <c r="B75" s="241" t="s">
        <v>99</v>
      </c>
      <c r="C75" s="215"/>
      <c r="D75" s="216"/>
      <c r="E75" s="217"/>
    </row>
    <row r="76" spans="1:5" ht="15">
      <c r="A76" s="240"/>
      <c r="B76" s="171" t="s">
        <v>104</v>
      </c>
      <c r="C76" s="215">
        <v>126141</v>
      </c>
      <c r="D76" s="216">
        <v>2894</v>
      </c>
      <c r="E76" s="220">
        <f>SUM(C76:D76)</f>
        <v>129035</v>
      </c>
    </row>
    <row r="77" spans="1:5" ht="15">
      <c r="A77" s="263"/>
      <c r="B77" s="283"/>
      <c r="C77" s="218"/>
      <c r="D77" s="219"/>
      <c r="E77" s="220"/>
    </row>
    <row r="78" spans="1:5" ht="15">
      <c r="A78" s="264" t="s">
        <v>142</v>
      </c>
      <c r="B78" s="284" t="s">
        <v>102</v>
      </c>
      <c r="C78" s="218"/>
      <c r="D78" s="219"/>
      <c r="E78" s="220"/>
    </row>
    <row r="79" spans="1:5" ht="15">
      <c r="A79" s="265" t="s">
        <v>125</v>
      </c>
      <c r="B79" s="285" t="s">
        <v>99</v>
      </c>
      <c r="C79" s="218">
        <v>89000</v>
      </c>
      <c r="D79" s="219">
        <v>2800</v>
      </c>
      <c r="E79" s="220">
        <f>SUM(C79:D79)</f>
        <v>91800</v>
      </c>
    </row>
    <row r="80" spans="1:5" ht="15.75" thickBot="1">
      <c r="A80" s="237"/>
      <c r="B80" s="238"/>
      <c r="C80" s="227"/>
      <c r="D80" s="228"/>
      <c r="E80" s="229"/>
    </row>
    <row r="81" spans="1:5" ht="15.75" thickBot="1">
      <c r="A81" s="257" t="s">
        <v>143</v>
      </c>
      <c r="B81" s="276" t="s">
        <v>103</v>
      </c>
      <c r="C81" s="231">
        <v>1560894</v>
      </c>
      <c r="D81" s="232">
        <f>D83</f>
        <v>1000</v>
      </c>
      <c r="E81" s="233">
        <f>SUM(C81:D81)</f>
        <v>1561894</v>
      </c>
    </row>
    <row r="82" spans="1:5" ht="15">
      <c r="A82" s="240" t="s">
        <v>125</v>
      </c>
      <c r="B82" s="241" t="s">
        <v>99</v>
      </c>
      <c r="C82" s="215"/>
      <c r="D82" s="216"/>
      <c r="E82" s="217"/>
    </row>
    <row r="83" spans="1:5" ht="15">
      <c r="A83" s="266"/>
      <c r="B83" s="171" t="s">
        <v>104</v>
      </c>
      <c r="C83" s="218">
        <v>127130</v>
      </c>
      <c r="D83" s="219">
        <v>1000</v>
      </c>
      <c r="E83" s="220">
        <f>SUM(C83:D83)</f>
        <v>128130</v>
      </c>
    </row>
    <row r="84" spans="1:5" ht="15.75" thickBot="1">
      <c r="A84" s="237"/>
      <c r="B84" s="238"/>
      <c r="C84" s="227"/>
      <c r="D84" s="228"/>
      <c r="E84" s="229"/>
    </row>
    <row r="85" spans="1:5" ht="15.75" thickBot="1">
      <c r="A85" s="267" t="s">
        <v>143</v>
      </c>
      <c r="B85" s="276" t="s">
        <v>105</v>
      </c>
      <c r="C85" s="231">
        <v>1483511</v>
      </c>
      <c r="D85" s="232">
        <f>D87</f>
        <v>11590</v>
      </c>
      <c r="E85" s="233">
        <f>SUM(C85:D85)</f>
        <v>1495101</v>
      </c>
    </row>
    <row r="86" spans="1:5" ht="15">
      <c r="A86" s="240" t="s">
        <v>125</v>
      </c>
      <c r="B86" s="241" t="s">
        <v>99</v>
      </c>
      <c r="C86" s="215"/>
      <c r="D86" s="216"/>
      <c r="E86" s="217"/>
    </row>
    <row r="87" spans="1:5" ht="15">
      <c r="A87" s="266"/>
      <c r="B87" s="171" t="s">
        <v>104</v>
      </c>
      <c r="C87" s="218">
        <v>139009</v>
      </c>
      <c r="D87" s="219">
        <v>11590</v>
      </c>
      <c r="E87" s="220">
        <f>SUM(C87:D87)</f>
        <v>150599</v>
      </c>
    </row>
    <row r="88" spans="1:5" ht="15.75" thickBot="1">
      <c r="A88" s="237"/>
      <c r="B88" s="238"/>
      <c r="C88" s="227"/>
      <c r="D88" s="228"/>
      <c r="E88" s="229"/>
    </row>
    <row r="89" spans="1:5" ht="15.75" thickBot="1">
      <c r="A89" s="239" t="s">
        <v>143</v>
      </c>
      <c r="B89" s="230" t="s">
        <v>106</v>
      </c>
      <c r="C89" s="231">
        <v>341987</v>
      </c>
      <c r="D89" s="232">
        <f>SUM(D91,D93)</f>
        <v>0</v>
      </c>
      <c r="E89" s="233">
        <f>SUM(C89:D89)</f>
        <v>341987</v>
      </c>
    </row>
    <row r="90" spans="1:5" ht="15">
      <c r="A90" s="240" t="s">
        <v>121</v>
      </c>
      <c r="B90" s="241" t="s">
        <v>29</v>
      </c>
      <c r="C90" s="292"/>
      <c r="D90" s="301"/>
      <c r="E90" s="296"/>
    </row>
    <row r="91" spans="1:5" ht="15">
      <c r="A91" s="176"/>
      <c r="B91" s="171" t="s">
        <v>104</v>
      </c>
      <c r="C91" s="218">
        <v>178245</v>
      </c>
      <c r="D91" s="219">
        <v>-12200</v>
      </c>
      <c r="E91" s="220">
        <f>SUM(C91:D91)</f>
        <v>166045</v>
      </c>
    </row>
    <row r="92" spans="1:5" ht="15">
      <c r="A92" s="176" t="s">
        <v>125</v>
      </c>
      <c r="B92" s="171" t="s">
        <v>99</v>
      </c>
      <c r="C92" s="218"/>
      <c r="D92" s="219"/>
      <c r="E92" s="220"/>
    </row>
    <row r="93" spans="1:5" ht="15">
      <c r="A93" s="266"/>
      <c r="B93" s="171" t="s">
        <v>104</v>
      </c>
      <c r="C93" s="218">
        <v>85537</v>
      </c>
      <c r="D93" s="219">
        <v>12200</v>
      </c>
      <c r="E93" s="220">
        <f>SUM(C93:D93)</f>
        <v>97737</v>
      </c>
    </row>
    <row r="94" spans="1:5" ht="15">
      <c r="A94" s="263"/>
      <c r="B94" s="283"/>
      <c r="C94" s="218"/>
      <c r="D94" s="219"/>
      <c r="E94" s="220"/>
    </row>
    <row r="95" spans="1:5" ht="15">
      <c r="A95" s="242" t="s">
        <v>143</v>
      </c>
      <c r="B95" s="286" t="s">
        <v>107</v>
      </c>
      <c r="C95" s="218"/>
      <c r="D95" s="219"/>
      <c r="E95" s="220"/>
    </row>
    <row r="96" spans="1:5" ht="15">
      <c r="A96" s="244" t="s">
        <v>125</v>
      </c>
      <c r="B96" s="274" t="s">
        <v>30</v>
      </c>
      <c r="C96" s="218">
        <v>66000</v>
      </c>
      <c r="D96" s="219">
        <v>7400</v>
      </c>
      <c r="E96" s="220">
        <f>SUM(C96:D96)</f>
        <v>73400</v>
      </c>
    </row>
    <row r="97" spans="1:5" ht="15.75" thickBot="1">
      <c r="A97" s="237"/>
      <c r="B97" s="238"/>
      <c r="C97" s="227"/>
      <c r="D97" s="228"/>
      <c r="E97" s="229"/>
    </row>
    <row r="98" spans="1:5" ht="15.75" thickBot="1">
      <c r="A98" s="415" t="s">
        <v>144</v>
      </c>
      <c r="B98" s="416" t="s">
        <v>108</v>
      </c>
      <c r="C98" s="406">
        <v>406534</v>
      </c>
      <c r="D98" s="232">
        <f>D100</f>
        <v>-1000</v>
      </c>
      <c r="E98" s="233">
        <f>SUM(C98:D98)</f>
        <v>405534</v>
      </c>
    </row>
    <row r="99" spans="1:5" ht="15">
      <c r="A99" s="240" t="s">
        <v>125</v>
      </c>
      <c r="B99" s="241" t="s">
        <v>30</v>
      </c>
      <c r="C99" s="215"/>
      <c r="D99" s="216"/>
      <c r="E99" s="217"/>
    </row>
    <row r="100" spans="1:5" ht="15">
      <c r="A100" s="244"/>
      <c r="B100" s="171" t="s">
        <v>104</v>
      </c>
      <c r="C100" s="218">
        <v>46014</v>
      </c>
      <c r="D100" s="219">
        <v>-1000</v>
      </c>
      <c r="E100" s="220">
        <f>SUM(C100:D100)</f>
        <v>45014</v>
      </c>
    </row>
    <row r="101" spans="1:5" ht="15.75" thickBot="1">
      <c r="A101" s="256"/>
      <c r="B101" s="226"/>
      <c r="C101" s="227"/>
      <c r="D101" s="228"/>
      <c r="E101" s="229"/>
    </row>
    <row r="102" spans="1:5" ht="15.75" thickBot="1">
      <c r="A102" s="252" t="s">
        <v>145</v>
      </c>
      <c r="B102" s="253" t="s">
        <v>109</v>
      </c>
      <c r="C102" s="249">
        <v>2087633</v>
      </c>
      <c r="D102" s="250">
        <f>SUM(D103,D111,D118,D121)</f>
        <v>51237</v>
      </c>
      <c r="E102" s="251">
        <f>SUM(C102:D102)</f>
        <v>2138870</v>
      </c>
    </row>
    <row r="103" spans="1:5" ht="15">
      <c r="A103" s="268" t="s">
        <v>146</v>
      </c>
      <c r="B103" s="214" t="s">
        <v>110</v>
      </c>
      <c r="C103" s="292">
        <v>443774</v>
      </c>
      <c r="D103" s="301">
        <f>SUM(D105,D106,D108,D109)</f>
        <v>32696</v>
      </c>
      <c r="E103" s="296">
        <f>SUM(C103:D103)</f>
        <v>476470</v>
      </c>
    </row>
    <row r="104" spans="1:5" ht="15">
      <c r="A104" s="235" t="s">
        <v>121</v>
      </c>
      <c r="B104" s="224" t="s">
        <v>29</v>
      </c>
      <c r="C104" s="218"/>
      <c r="D104" s="219"/>
      <c r="E104" s="220"/>
    </row>
    <row r="105" spans="1:5" ht="15">
      <c r="A105" s="235"/>
      <c r="B105" s="171" t="s">
        <v>104</v>
      </c>
      <c r="C105" s="218">
        <v>212582</v>
      </c>
      <c r="D105" s="219">
        <v>2440</v>
      </c>
      <c r="E105" s="220">
        <f>SUM(C105:D105)</f>
        <v>215022</v>
      </c>
    </row>
    <row r="106" spans="1:5" ht="15">
      <c r="A106" s="235"/>
      <c r="B106" s="224" t="s">
        <v>111</v>
      </c>
      <c r="C106" s="218">
        <v>116060</v>
      </c>
      <c r="D106" s="219">
        <v>13958</v>
      </c>
      <c r="E106" s="220">
        <f>SUM(C106:D106)</f>
        <v>130018</v>
      </c>
    </row>
    <row r="107" spans="1:5" ht="15">
      <c r="A107" s="235" t="s">
        <v>125</v>
      </c>
      <c r="B107" s="224" t="s">
        <v>30</v>
      </c>
      <c r="C107" s="218"/>
      <c r="D107" s="219"/>
      <c r="E107" s="220"/>
    </row>
    <row r="108" spans="1:5" ht="15">
      <c r="A108" s="235"/>
      <c r="B108" s="236" t="s">
        <v>104</v>
      </c>
      <c r="C108" s="218">
        <v>90618</v>
      </c>
      <c r="D108" s="219">
        <v>11203</v>
      </c>
      <c r="E108" s="220">
        <f>SUM(C108:D108)</f>
        <v>101821</v>
      </c>
    </row>
    <row r="109" spans="1:5" ht="15">
      <c r="A109" s="235"/>
      <c r="B109" s="224" t="s">
        <v>111</v>
      </c>
      <c r="C109" s="218">
        <v>10514</v>
      </c>
      <c r="D109" s="219">
        <v>5095</v>
      </c>
      <c r="E109" s="220">
        <f>SUM(C109:D109)</f>
        <v>15609</v>
      </c>
    </row>
    <row r="110" spans="1:5" ht="15.75" thickBot="1">
      <c r="A110" s="237"/>
      <c r="B110" s="238"/>
      <c r="C110" s="227"/>
      <c r="D110" s="228"/>
      <c r="E110" s="229"/>
    </row>
    <row r="111" spans="1:5" ht="30.75" thickBot="1">
      <c r="A111" s="239" t="s">
        <v>147</v>
      </c>
      <c r="B111" s="230" t="s">
        <v>112</v>
      </c>
      <c r="C111" s="231">
        <v>614693</v>
      </c>
      <c r="D111" s="232">
        <f>SUM(D113,D115)</f>
        <v>1091</v>
      </c>
      <c r="E111" s="233">
        <f>SUM(C111:D111)</f>
        <v>615784</v>
      </c>
    </row>
    <row r="112" spans="1:5" ht="15">
      <c r="A112" s="240" t="s">
        <v>121</v>
      </c>
      <c r="B112" s="241" t="s">
        <v>29</v>
      </c>
      <c r="C112" s="215"/>
      <c r="D112" s="216"/>
      <c r="E112" s="217"/>
    </row>
    <row r="113" spans="1:5" ht="15">
      <c r="A113" s="176"/>
      <c r="B113" s="171" t="s">
        <v>111</v>
      </c>
      <c r="C113" s="218">
        <v>315000</v>
      </c>
      <c r="D113" s="219">
        <v>9785</v>
      </c>
      <c r="E113" s="220">
        <f>SUM(C113:D113)</f>
        <v>324785</v>
      </c>
    </row>
    <row r="114" spans="1:5" ht="15">
      <c r="A114" s="176" t="s">
        <v>125</v>
      </c>
      <c r="B114" s="171" t="s">
        <v>30</v>
      </c>
      <c r="C114" s="218"/>
      <c r="D114" s="219"/>
      <c r="E114" s="220"/>
    </row>
    <row r="115" spans="1:5" ht="15">
      <c r="A115" s="235"/>
      <c r="B115" s="171" t="s">
        <v>111</v>
      </c>
      <c r="C115" s="218">
        <v>225000</v>
      </c>
      <c r="D115" s="219">
        <v>-8694</v>
      </c>
      <c r="E115" s="220">
        <f>SUM(C115:D115)</f>
        <v>216306</v>
      </c>
    </row>
    <row r="116" spans="1:5" ht="15">
      <c r="A116" s="235"/>
      <c r="B116" s="171"/>
      <c r="C116" s="218"/>
      <c r="D116" s="219"/>
      <c r="E116" s="220"/>
    </row>
    <row r="117" spans="1:5" ht="30">
      <c r="A117" s="242" t="s">
        <v>147</v>
      </c>
      <c r="B117" s="243" t="s">
        <v>113</v>
      </c>
      <c r="C117" s="218"/>
      <c r="D117" s="219"/>
      <c r="E117" s="220"/>
    </row>
    <row r="118" spans="1:5" ht="15">
      <c r="A118" s="244" t="s">
        <v>125</v>
      </c>
      <c r="B118" s="171" t="s">
        <v>30</v>
      </c>
      <c r="C118" s="218">
        <v>392777</v>
      </c>
      <c r="D118" s="219">
        <v>27450</v>
      </c>
      <c r="E118" s="220">
        <f>SUM(C118:D118)</f>
        <v>420227</v>
      </c>
    </row>
    <row r="119" spans="1:5" ht="15">
      <c r="A119" s="235"/>
      <c r="B119" s="171"/>
      <c r="C119" s="218"/>
      <c r="D119" s="219"/>
      <c r="E119" s="220"/>
    </row>
    <row r="120" spans="1:5" ht="15">
      <c r="A120" s="175" t="s">
        <v>148</v>
      </c>
      <c r="B120" s="174" t="s">
        <v>114</v>
      </c>
      <c r="C120" s="218"/>
      <c r="D120" s="219"/>
      <c r="E120" s="220"/>
    </row>
    <row r="121" spans="1:5" ht="15">
      <c r="A121" s="176" t="s">
        <v>149</v>
      </c>
      <c r="B121" s="171" t="s">
        <v>115</v>
      </c>
      <c r="C121" s="218">
        <v>35000</v>
      </c>
      <c r="D121" s="219">
        <v>-10000</v>
      </c>
      <c r="E121" s="220">
        <f>SUM(C121:D121)</f>
        <v>25000</v>
      </c>
    </row>
    <row r="122" spans="1:5" ht="15.75" thickBot="1">
      <c r="A122" s="245"/>
      <c r="B122" s="246"/>
      <c r="C122" s="227"/>
      <c r="D122" s="228"/>
      <c r="E122" s="229"/>
    </row>
    <row r="123" spans="1:5" ht="30.75" thickBot="1">
      <c r="A123" s="209"/>
      <c r="B123" s="254" t="s">
        <v>116</v>
      </c>
      <c r="C123" s="249">
        <v>16698484</v>
      </c>
      <c r="D123" s="250">
        <f>SUM(D5,D12,D24,D36,D46,D65,D102)</f>
        <v>50235</v>
      </c>
      <c r="E123" s="251">
        <f>SUM(C123:D123)</f>
        <v>16748719</v>
      </c>
    </row>
    <row r="125" ht="15">
      <c r="D125" s="417"/>
    </row>
    <row r="126" ht="15">
      <c r="D126" s="417"/>
    </row>
    <row r="127" ht="15">
      <c r="D127" s="417"/>
    </row>
    <row r="128" ht="15">
      <c r="D128" s="417"/>
    </row>
    <row r="129" ht="15">
      <c r="D129" s="417"/>
    </row>
    <row r="130" ht="15">
      <c r="D130" s="41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G11" sqref="G11"/>
    </sheetView>
  </sheetViews>
  <sheetFormatPr defaultColWidth="9.140625" defaultRowHeight="15"/>
  <cols>
    <col min="1" max="1" width="6.421875" style="0" customWidth="1"/>
    <col min="2" max="2" width="41.57421875" style="0" customWidth="1"/>
    <col min="3" max="3" width="14.140625" style="0" customWidth="1"/>
    <col min="4" max="4" width="11.57421875" style="0" customWidth="1"/>
    <col min="5" max="5" width="12.421875" style="0" customWidth="1"/>
  </cols>
  <sheetData>
    <row r="1" spans="1:5" ht="15.75">
      <c r="A1" s="302"/>
      <c r="B1" s="310"/>
      <c r="C1" s="311"/>
      <c r="D1" s="312"/>
      <c r="E1" s="313"/>
    </row>
    <row r="2" spans="1:5" ht="15">
      <c r="A2" s="314"/>
      <c r="B2" s="303" t="s">
        <v>150</v>
      </c>
      <c r="C2" s="314"/>
      <c r="D2" s="314"/>
      <c r="E2" s="314"/>
    </row>
    <row r="3" spans="1:5" ht="15">
      <c r="A3" s="314"/>
      <c r="B3" s="304" t="s">
        <v>151</v>
      </c>
      <c r="C3" s="314"/>
      <c r="D3" s="314"/>
      <c r="E3" s="314"/>
    </row>
    <row r="4" spans="1:5" ht="15.75" thickBot="1">
      <c r="A4" s="305" t="s">
        <v>168</v>
      </c>
      <c r="B4" s="315"/>
      <c r="C4" s="314"/>
      <c r="D4" s="314"/>
      <c r="E4" s="314"/>
    </row>
    <row r="5" spans="1:5" ht="43.5" thickBot="1">
      <c r="A5" s="316"/>
      <c r="B5" s="333"/>
      <c r="C5" s="354" t="s">
        <v>5</v>
      </c>
      <c r="D5" s="375" t="s">
        <v>6</v>
      </c>
      <c r="E5" s="394" t="s">
        <v>7</v>
      </c>
    </row>
    <row r="6" spans="1:5" ht="15.75" thickBot="1">
      <c r="A6" s="317">
        <v>381</v>
      </c>
      <c r="B6" s="334" t="s">
        <v>34</v>
      </c>
      <c r="C6" s="355">
        <f>C7</f>
        <v>228000</v>
      </c>
      <c r="D6" s="376">
        <f>D7</f>
        <v>-41800</v>
      </c>
      <c r="E6" s="376">
        <f>SUM(C6:D6)</f>
        <v>186200</v>
      </c>
    </row>
    <row r="7" spans="1:5" ht="15.75" thickBot="1">
      <c r="A7" s="318" t="s">
        <v>152</v>
      </c>
      <c r="B7" s="335" t="s">
        <v>153</v>
      </c>
      <c r="C7" s="356">
        <v>228000</v>
      </c>
      <c r="D7" s="377">
        <v>-41800</v>
      </c>
      <c r="E7" s="377">
        <f>SUM(C7:D7)</f>
        <v>186200</v>
      </c>
    </row>
    <row r="8" spans="1:5" ht="15.75" thickBot="1">
      <c r="A8" s="319">
        <v>15</v>
      </c>
      <c r="B8" s="334" t="s">
        <v>154</v>
      </c>
      <c r="C8" s="357">
        <v>-11871594</v>
      </c>
      <c r="D8" s="376">
        <f>SUM(D9,D11,D13,D15,D17,D19,D21,D23)</f>
        <v>1316633</v>
      </c>
      <c r="E8" s="376">
        <f>SUM(C8:D8)</f>
        <v>-10554961</v>
      </c>
    </row>
    <row r="9" spans="1:7" ht="15">
      <c r="A9" s="306">
        <v>2</v>
      </c>
      <c r="B9" s="336" t="s">
        <v>155</v>
      </c>
      <c r="C9" s="388">
        <v>-597142</v>
      </c>
      <c r="D9" s="378">
        <v>-8914</v>
      </c>
      <c r="E9" s="395">
        <f>SUM(C9:D9)</f>
        <v>-606056</v>
      </c>
      <c r="G9" s="389"/>
    </row>
    <row r="10" spans="1:5" ht="15">
      <c r="A10" s="320"/>
      <c r="B10" s="337"/>
      <c r="C10" s="358"/>
      <c r="D10" s="379"/>
      <c r="E10" s="380"/>
    </row>
    <row r="11" spans="1:5" ht="15">
      <c r="A11" s="306">
        <v>3</v>
      </c>
      <c r="B11" s="336" t="s">
        <v>156</v>
      </c>
      <c r="C11" s="359">
        <v>-461710</v>
      </c>
      <c r="D11" s="378">
        <v>17852</v>
      </c>
      <c r="E11" s="380">
        <f>SUM(C11:D11)</f>
        <v>-443858</v>
      </c>
    </row>
    <row r="12" spans="1:5" ht="15">
      <c r="A12" s="320"/>
      <c r="B12" s="338"/>
      <c r="C12" s="360"/>
      <c r="D12" s="378"/>
      <c r="E12" s="378"/>
    </row>
    <row r="13" spans="1:5" ht="29.25">
      <c r="A13" s="307">
        <v>9</v>
      </c>
      <c r="B13" s="339" t="s">
        <v>157</v>
      </c>
      <c r="C13" s="390">
        <v>-649172</v>
      </c>
      <c r="D13" s="378">
        <v>10866</v>
      </c>
      <c r="E13" s="380">
        <f>SUM(C13:D13)</f>
        <v>-638306</v>
      </c>
    </row>
    <row r="14" spans="1:5" ht="15">
      <c r="A14" s="320"/>
      <c r="B14" s="340"/>
      <c r="C14" s="361"/>
      <c r="D14" s="380"/>
      <c r="E14" s="380"/>
    </row>
    <row r="15" spans="1:5" ht="29.25">
      <c r="A15" s="307">
        <v>13</v>
      </c>
      <c r="B15" s="341" t="s">
        <v>158</v>
      </c>
      <c r="C15" s="218">
        <v>-1143460</v>
      </c>
      <c r="D15" s="380">
        <v>1083707</v>
      </c>
      <c r="E15" s="380">
        <f>SUM(C15:D15)</f>
        <v>-59753</v>
      </c>
    </row>
    <row r="16" spans="1:5" ht="15">
      <c r="A16" s="321"/>
      <c r="B16" s="342"/>
      <c r="C16" s="362"/>
      <c r="D16" s="380"/>
      <c r="E16" s="380"/>
    </row>
    <row r="17" spans="1:5" ht="29.25">
      <c r="A17" s="308">
        <v>20</v>
      </c>
      <c r="B17" s="341" t="s">
        <v>159</v>
      </c>
      <c r="C17" s="361">
        <v>-10658</v>
      </c>
      <c r="D17" s="380">
        <v>10658</v>
      </c>
      <c r="E17" s="380">
        <f>SUM(C17:D17)</f>
        <v>0</v>
      </c>
    </row>
    <row r="18" spans="1:5" ht="15">
      <c r="A18" s="322"/>
      <c r="B18" s="343"/>
      <c r="C18" s="218"/>
      <c r="D18" s="378"/>
      <c r="E18" s="380"/>
    </row>
    <row r="19" spans="1:5" ht="29.25">
      <c r="A19" s="307">
        <v>23</v>
      </c>
      <c r="B19" s="341" t="s">
        <v>160</v>
      </c>
      <c r="C19" s="218">
        <v>-203680</v>
      </c>
      <c r="D19" s="378">
        <v>188680</v>
      </c>
      <c r="E19" s="380">
        <f>SUM(C19:D19)</f>
        <v>-15000</v>
      </c>
    </row>
    <row r="20" spans="1:5" ht="15">
      <c r="A20" s="322"/>
      <c r="B20" s="344"/>
      <c r="C20" s="363"/>
      <c r="D20" s="378"/>
      <c r="E20" s="380"/>
    </row>
    <row r="21" spans="1:5" ht="29.25">
      <c r="A21" s="308">
        <v>25</v>
      </c>
      <c r="B21" s="341" t="s">
        <v>161</v>
      </c>
      <c r="C21" s="364">
        <v>-25000</v>
      </c>
      <c r="D21" s="378">
        <v>3681</v>
      </c>
      <c r="E21" s="382">
        <f>SUM(C21:D21)</f>
        <v>-21319</v>
      </c>
    </row>
    <row r="22" spans="1:5" ht="15">
      <c r="A22" s="323"/>
      <c r="B22" s="345"/>
      <c r="C22" s="364"/>
      <c r="D22" s="381"/>
      <c r="E22" s="382"/>
    </row>
    <row r="23" spans="1:5" ht="29.25">
      <c r="A23" s="308">
        <v>31</v>
      </c>
      <c r="B23" s="341" t="s">
        <v>162</v>
      </c>
      <c r="C23" s="364">
        <v>-64039</v>
      </c>
      <c r="D23" s="381">
        <v>10103</v>
      </c>
      <c r="E23" s="382">
        <f>SUM(C23:D23)</f>
        <v>-53936</v>
      </c>
    </row>
    <row r="24" spans="1:5" ht="15.75" thickBot="1">
      <c r="A24" s="324"/>
      <c r="B24" s="346"/>
      <c r="C24" s="365"/>
      <c r="D24" s="382"/>
      <c r="E24" s="382"/>
    </row>
    <row r="25" spans="1:5" ht="15.75" thickBot="1">
      <c r="A25" s="325">
        <v>3502</v>
      </c>
      <c r="B25" s="347" t="s">
        <v>163</v>
      </c>
      <c r="C25" s="357">
        <v>5104328</v>
      </c>
      <c r="D25" s="376">
        <f>D27+D29</f>
        <v>-631272</v>
      </c>
      <c r="E25" s="376">
        <f>SUM(C25:D25)</f>
        <v>4473056</v>
      </c>
    </row>
    <row r="26" spans="1:5" ht="15">
      <c r="A26" s="326"/>
      <c r="B26" s="348"/>
      <c r="C26" s="366"/>
      <c r="D26" s="383"/>
      <c r="E26" s="383"/>
    </row>
    <row r="27" spans="1:5" ht="29.25">
      <c r="A27" s="327">
        <v>3</v>
      </c>
      <c r="B27" s="309" t="s">
        <v>164</v>
      </c>
      <c r="C27" s="218">
        <v>1637333</v>
      </c>
      <c r="D27" s="378">
        <v>-630000</v>
      </c>
      <c r="E27" s="380">
        <f>SUM(C27:D27)</f>
        <v>1007333</v>
      </c>
    </row>
    <row r="28" spans="1:5" ht="15">
      <c r="A28" s="328"/>
      <c r="B28" s="349"/>
      <c r="C28" s="367"/>
      <c r="D28" s="380"/>
      <c r="E28" s="380"/>
    </row>
    <row r="29" spans="1:5" ht="43.5">
      <c r="A29" s="393" t="s">
        <v>165</v>
      </c>
      <c r="B29" s="341" t="s">
        <v>166</v>
      </c>
      <c r="C29" s="368">
        <v>0</v>
      </c>
      <c r="D29" s="378">
        <v>-1272</v>
      </c>
      <c r="E29" s="380">
        <f>SUM(C29:D29)</f>
        <v>-1272</v>
      </c>
    </row>
    <row r="30" spans="1:5" ht="15.75" thickBot="1">
      <c r="A30" s="391"/>
      <c r="B30" s="335"/>
      <c r="C30" s="392"/>
      <c r="D30" s="377"/>
      <c r="E30" s="377"/>
    </row>
    <row r="31" spans="1:5" ht="15.75" thickBot="1">
      <c r="A31" s="329">
        <v>655</v>
      </c>
      <c r="B31" s="350" t="s">
        <v>37</v>
      </c>
      <c r="C31" s="369">
        <v>15000</v>
      </c>
      <c r="D31" s="384">
        <v>0</v>
      </c>
      <c r="E31" s="396">
        <f>C31+D31</f>
        <v>15000</v>
      </c>
    </row>
    <row r="32" spans="1:5" ht="15.75" thickBot="1">
      <c r="A32" s="330">
        <v>650</v>
      </c>
      <c r="B32" s="351" t="s">
        <v>38</v>
      </c>
      <c r="C32" s="370">
        <v>-50957</v>
      </c>
      <c r="D32" s="385">
        <v>0</v>
      </c>
      <c r="E32" s="397">
        <f>C32+D32</f>
        <v>-50957</v>
      </c>
    </row>
    <row r="33" spans="1:5" ht="15.75" thickBot="1">
      <c r="A33" s="331"/>
      <c r="B33" s="352"/>
      <c r="C33" s="371"/>
      <c r="D33" s="386"/>
      <c r="E33" s="386"/>
    </row>
    <row r="34" spans="1:5" ht="15.75" thickBot="1">
      <c r="A34" s="332"/>
      <c r="B34" s="353" t="s">
        <v>167</v>
      </c>
      <c r="C34" s="372">
        <v>-6575223</v>
      </c>
      <c r="D34" s="387">
        <f>D6+D8+D25+D31+D32</f>
        <v>643561</v>
      </c>
      <c r="E34" s="387">
        <f>E6+E8+E25+E31+E32+G32</f>
        <v>-5931662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Ivanova_Tatjana</dc:creator>
  <cp:keywords/>
  <dc:description/>
  <cp:lastModifiedBy>Deniss Iškin</cp:lastModifiedBy>
  <cp:lastPrinted>2021-12-08T09:47:18Z</cp:lastPrinted>
  <dcterms:created xsi:type="dcterms:W3CDTF">2021-12-07T15:15:59Z</dcterms:created>
  <dcterms:modified xsi:type="dcterms:W3CDTF">2021-12-08T11:23:59Z</dcterms:modified>
  <cp:category/>
  <cp:version/>
  <cp:contentType/>
  <cp:contentStatus/>
</cp:coreProperties>
</file>