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6395" windowHeight="4845"/>
  </bookViews>
  <sheets>
    <sheet name="Sillamäe linna 2020. a eelarve" sheetId="1" r:id="rId1"/>
    <sheet name="Põhitegevuse tulud Lisa 1" sheetId="2" r:id="rId2"/>
    <sheet name="Põhitegevuse kulud Lisa 2" sheetId="3" r:id="rId3"/>
    <sheet name="Investeerimistegevus Lisa 3" sheetId="4" r:id="rId4"/>
  </sheets>
  <calcPr calcId="181029"/>
</workbook>
</file>

<file path=xl/calcChain.xml><?xml version="1.0" encoding="utf-8"?>
<calcChain xmlns="http://schemas.openxmlformats.org/spreadsheetml/2006/main">
  <c r="E23" i="4" l="1"/>
  <c r="E22" i="4"/>
  <c r="E20" i="4"/>
  <c r="C19" i="4"/>
  <c r="E19" i="4"/>
  <c r="E17" i="4"/>
  <c r="E16" i="4"/>
  <c r="D16" i="4"/>
  <c r="E14" i="4"/>
  <c r="E12" i="4"/>
  <c r="E10" i="4"/>
  <c r="D9" i="4"/>
  <c r="E9" i="4"/>
  <c r="E7" i="4"/>
  <c r="D6" i="4"/>
  <c r="D25" i="4"/>
  <c r="E25" i="4"/>
  <c r="C6" i="4"/>
  <c r="E6" i="4"/>
  <c r="E40" i="3"/>
  <c r="D38" i="3"/>
  <c r="E38" i="3"/>
  <c r="E36" i="3"/>
  <c r="D34" i="3"/>
  <c r="E31" i="3"/>
  <c r="E28" i="3"/>
  <c r="D26" i="3"/>
  <c r="E26" i="3"/>
  <c r="E24" i="3"/>
  <c r="E21" i="3"/>
  <c r="E20" i="3"/>
  <c r="E17" i="3"/>
  <c r="E14" i="3"/>
  <c r="D12" i="3"/>
  <c r="E12" i="3"/>
  <c r="E10" i="3"/>
  <c r="E7" i="3"/>
  <c r="D6" i="3"/>
  <c r="E6" i="3"/>
  <c r="D5" i="3"/>
  <c r="E5" i="3"/>
  <c r="E9" i="2"/>
  <c r="D8" i="2"/>
  <c r="E8" i="2"/>
  <c r="E7" i="2"/>
  <c r="D6" i="2"/>
  <c r="E5" i="2"/>
  <c r="F56" i="1"/>
  <c r="F55" i="1"/>
  <c r="F52" i="1"/>
  <c r="F49" i="1"/>
  <c r="F50" i="1"/>
  <c r="E49" i="1"/>
  <c r="D49" i="1"/>
  <c r="F45" i="1"/>
  <c r="F44" i="1"/>
  <c r="F43" i="1"/>
  <c r="F42" i="1"/>
  <c r="F39" i="1"/>
  <c r="F41" i="1"/>
  <c r="F40" i="1"/>
  <c r="E39" i="1"/>
  <c r="D39" i="1"/>
  <c r="F35" i="1"/>
  <c r="F34" i="1"/>
  <c r="F32" i="1"/>
  <c r="F33" i="1"/>
  <c r="E32" i="1"/>
  <c r="D32" i="1"/>
  <c r="D26" i="1"/>
  <c r="D37" i="1"/>
  <c r="D47" i="1"/>
  <c r="F30" i="1"/>
  <c r="F27" i="1"/>
  <c r="F26" i="1"/>
  <c r="F29" i="1"/>
  <c r="F28" i="1"/>
  <c r="E27" i="1"/>
  <c r="E26" i="1"/>
  <c r="D27" i="1"/>
  <c r="F24" i="1"/>
  <c r="F23" i="1"/>
  <c r="F22" i="1"/>
  <c r="F21" i="1"/>
  <c r="F20" i="1"/>
  <c r="E20" i="1"/>
  <c r="D20" i="1"/>
  <c r="F18" i="1"/>
  <c r="F17" i="1"/>
  <c r="F16" i="1"/>
  <c r="F15" i="1"/>
  <c r="E15" i="1"/>
  <c r="D15" i="1"/>
  <c r="F13" i="1"/>
  <c r="F11" i="1"/>
  <c r="F10" i="1"/>
  <c r="F9" i="1"/>
  <c r="F8" i="1"/>
  <c r="E8" i="1"/>
  <c r="D8" i="1"/>
  <c r="D7" i="1"/>
  <c r="F7" i="1"/>
  <c r="E7" i="1"/>
  <c r="E37" i="1"/>
  <c r="E47" i="1"/>
  <c r="E34" i="3"/>
  <c r="E6" i="2"/>
  <c r="F37" i="1"/>
  <c r="F47" i="1"/>
  <c r="D10" i="2"/>
  <c r="E10" i="2"/>
  <c r="D33" i="3"/>
  <c r="E33" i="3"/>
  <c r="D42" i="3"/>
  <c r="E42" i="3"/>
</calcChain>
</file>

<file path=xl/sharedStrings.xml><?xml version="1.0" encoding="utf-8"?>
<sst xmlns="http://schemas.openxmlformats.org/spreadsheetml/2006/main" count="144" uniqueCount="111">
  <si>
    <t xml:space="preserve">                                                                                    Lisa</t>
  </si>
  <si>
    <t xml:space="preserve">                                                                                    Sillamäe Linnavolikogu</t>
  </si>
  <si>
    <t>SILLAMÄE LINNA 2020. AASTA III LISAEELARVE</t>
  </si>
  <si>
    <t>Kood</t>
  </si>
  <si>
    <t xml:space="preserve">                           Kirje nimetus</t>
  </si>
  <si>
    <t>Eelarve (tekkepõhine) eurodes</t>
  </si>
  <si>
    <t>Muutmine</t>
  </si>
  <si>
    <t xml:space="preserve">Täpsust. eelarve </t>
  </si>
  <si>
    <t>PÕHITEGEVUSE TULUD KOKKU</t>
  </si>
  <si>
    <t>Maksutulud</t>
  </si>
  <si>
    <t>Füüsilise isiku tulumaks</t>
  </si>
  <si>
    <t>Maamaks</t>
  </si>
  <si>
    <t>Reklaamimaks</t>
  </si>
  <si>
    <t>Tulud kaupade ja teenuste müügist</t>
  </si>
  <si>
    <t>Saadavad toetused tegevuskuludeks</t>
  </si>
  <si>
    <t>Sh tasandusfond (lg 1)</t>
  </si>
  <si>
    <t>Sh toetusfond (lg 2)</t>
  </si>
  <si>
    <t>Sh muud saadud toetused tegevuskuludeks</t>
  </si>
  <si>
    <t xml:space="preserve">Muud tegevustulud </t>
  </si>
  <si>
    <t>Sh laekumine vee erikasutusest</t>
  </si>
  <si>
    <t>Sh trahvid</t>
  </si>
  <si>
    <t>Sh keskkonnale tekitatud kahju hüvitis</t>
  </si>
  <si>
    <t>Sh segalaadilised tulud</t>
  </si>
  <si>
    <t>PÕHITEGEVUSE KULUD KOKKU</t>
  </si>
  <si>
    <t>Antavad toetused tegevuskuludeks</t>
  </si>
  <si>
    <t>Sotsiaaltoetused füüsilistele isikutele</t>
  </si>
  <si>
    <t>Sihtotstarbelised toetused tegevuskuludeks</t>
  </si>
  <si>
    <t>Tegevustoetused</t>
  </si>
  <si>
    <t>Muud tegevuskulud</t>
  </si>
  <si>
    <t>Personalikulud</t>
  </si>
  <si>
    <t>Majandamiskulud</t>
  </si>
  <si>
    <t>Muud kulud (s.h. reservfond)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</si>
  <si>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</si>
  <si>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</si>
  <si>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</si>
  <si>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</si>
  <si>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</si>
  <si>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 xml:space="preserve">Põhivara soetuseks antav sihtfinantseerimine(-) </t>
  </si>
  <si>
    <t>Finantstulud (+)</t>
  </si>
  <si>
    <t>Finantskulud (-)</t>
  </si>
  <si>
    <t>EELARVE TULEM (ÜLEJÄÄK (+) / PUUDUJÄÄK (-))</t>
  </si>
  <si>
    <t>FINANTSEERIMISTEGEVUS</t>
  </si>
  <si>
    <t xml:space="preserve">Kohustuste võtmine (+) </t>
  </si>
  <si>
    <t>Kohustuste tasumine (-)</t>
  </si>
  <si>
    <t>LIKVIIDSETE VARADE MUUTUS (+ suurenemine, - vähenemine)</t>
  </si>
  <si>
    <t>Raha ja raha ekvivalentide muutus</t>
  </si>
  <si>
    <t>Nõuete ja kohustuste saldode muutus(tekkepõhise e/a korral) (+ suurenemine/- vähenemine)</t>
  </si>
  <si>
    <t xml:space="preserve">                                                                                                            Sillamäe linna 2020. aasta  III lisaeelarve Lisa 1                                                                    </t>
  </si>
  <si>
    <t>Tulu nimetus</t>
  </si>
  <si>
    <t>3500, 352</t>
  </si>
  <si>
    <t>Muud saadud toetused tegevuskuludeks</t>
  </si>
  <si>
    <t>3500</t>
  </si>
  <si>
    <t>Sihtotstarbelised toetused</t>
  </si>
  <si>
    <t>3825, 388</t>
  </si>
  <si>
    <t>Segalaadilised tulud</t>
  </si>
  <si>
    <t>PÕHITEGEVUSE  TULUD  KOKKU</t>
  </si>
  <si>
    <t xml:space="preserve">Sillamäe linna 2020. aasta  III lisaeelarve                                                                  </t>
  </si>
  <si>
    <t>Lisa 2</t>
  </si>
  <si>
    <t>Kulu nimetus</t>
  </si>
  <si>
    <t>01</t>
  </si>
  <si>
    <t>Üldised valitsussektori teenused</t>
  </si>
  <si>
    <t>01112</t>
  </si>
  <si>
    <t>Linnavalitsus</t>
  </si>
  <si>
    <t>01114</t>
  </si>
  <si>
    <t xml:space="preserve">Reservfond   </t>
  </si>
  <si>
    <t>60</t>
  </si>
  <si>
    <t>Muud kulud</t>
  </si>
  <si>
    <t>04</t>
  </si>
  <si>
    <t>Majandus</t>
  </si>
  <si>
    <t>04510</t>
  </si>
  <si>
    <t>Auguremont - tänavate korrashoid</t>
  </si>
  <si>
    <t>Liikluskorraldus</t>
  </si>
  <si>
    <t>04512</t>
  </si>
  <si>
    <t>Reisijate veokulud</t>
  </si>
  <si>
    <t>45</t>
  </si>
  <si>
    <t>04900</t>
  </si>
  <si>
    <t xml:space="preserve">Ülalnimetamata kulud </t>
  </si>
  <si>
    <t>06</t>
  </si>
  <si>
    <t>Elamu- ja kommunaalmajandus</t>
  </si>
  <si>
    <t>06100</t>
  </si>
  <si>
    <t>Munitsipaalkorterite korrashoid ja ülalpidamine</t>
  </si>
  <si>
    <t>55</t>
  </si>
  <si>
    <t>06605</t>
  </si>
  <si>
    <t>Ülalnimetamata kulud (hoonete kindlustus)</t>
  </si>
  <si>
    <t>09</t>
  </si>
  <si>
    <t>Haridus</t>
  </si>
  <si>
    <t>09110</t>
  </si>
  <si>
    <t>Lasteaed Jaaniussike</t>
  </si>
  <si>
    <t>50</t>
  </si>
  <si>
    <t xml:space="preserve">             linnaeelarvest</t>
  </si>
  <si>
    <t>09212</t>
  </si>
  <si>
    <t>Vanalinna Kool</t>
  </si>
  <si>
    <t xml:space="preserve">Majandamiskulud </t>
  </si>
  <si>
    <t>PÕHITEGEVUSE  KULUD  KOKKU</t>
  </si>
  <si>
    <t xml:space="preserve">                                                                      Sillamäe linna 2020. aasta III lisaeelarve                                                                     </t>
  </si>
  <si>
    <t>Lisa 3</t>
  </si>
  <si>
    <t>INVESTEERIMISTEGEVUS</t>
  </si>
  <si>
    <t>1.</t>
  </si>
  <si>
    <t>Korterid</t>
  </si>
  <si>
    <t>Põhivara soetus (-) sh</t>
  </si>
  <si>
    <t>Linnavalitsuse hoone remont</t>
  </si>
  <si>
    <t>2.</t>
  </si>
  <si>
    <t xml:space="preserve">Teede remont </t>
  </si>
  <si>
    <t>20.</t>
  </si>
  <si>
    <t>Sillamäe Vanalinna Kool. V.Tskalovi tn 25 hoone ruumide ümberehitamine söökla- ja söögiruumiks</t>
  </si>
  <si>
    <t>Põhivara soetuseks saadav sihtfinantseerimine(+) sh</t>
  </si>
  <si>
    <t>Majandus- ja Kommunikatsiooniministeerium, Kohaliku tee ehitamiseks juhtumipõhine investeeringutoetus</t>
  </si>
  <si>
    <t>Põhivara soetuseks antav sihtfinantseerimine(-)</t>
  </si>
  <si>
    <t>SA Sillamäe Haigla juurdepääsutee remont</t>
  </si>
  <si>
    <t>INVESTEERIMISTEGEVUS  KOKKU:</t>
  </si>
  <si>
    <t xml:space="preserve">                                                                      27. august 2020. a määrusele nr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</si>
</sst>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b/>
      <sz val="11"/>
      <name val="Arial"/>
      <family val="2"/>
      <charset val="204"/>
    </font>
    <font>
      <sz val="10"/>
      <color indexed="8"/>
      <name val="Arial"/>
      <family val="2"/>
      <charset val="186"/>
    </font>
    <font>
      <b/>
      <i/>
      <sz val="11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Arial Baltic"/>
      <charset val="186"/>
    </font>
    <font>
      <b/>
      <i/>
      <sz val="11"/>
      <name val="Arial"/>
      <family val="2"/>
      <charset val="186"/>
    </font>
    <font>
      <b/>
      <i/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2"/>
      <name val="Arial Baltic"/>
      <charset val="204"/>
    </font>
    <font>
      <sz val="11"/>
      <color indexed="8"/>
      <name val="Arial"/>
      <family val="2"/>
      <charset val="186"/>
    </font>
    <font>
      <sz val="11"/>
      <name val="Arial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1"/>
      <color indexed="10"/>
      <name val="Arial"/>
      <family val="2"/>
      <charset val="186"/>
    </font>
    <font>
      <i/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5" fillId="0" borderId="0" applyNumberFormat="0" applyBorder="0" applyProtection="0"/>
    <xf numFmtId="0" fontId="2" fillId="0" borderId="0"/>
    <xf numFmtId="0" fontId="3" fillId="0" borderId="0" applyNumberFormat="0" applyBorder="0" applyProtection="0"/>
    <xf numFmtId="0" fontId="10" fillId="0" borderId="0" applyNumberFormat="0" applyBorder="0" applyProtection="0"/>
    <xf numFmtId="0" fontId="14" fillId="0" borderId="0"/>
    <xf numFmtId="0" fontId="5" fillId="0" borderId="0" applyNumberFormat="0" applyBorder="0" applyProtection="0"/>
    <xf numFmtId="0" fontId="5" fillId="0" borderId="0" applyNumberFormat="0" applyBorder="0" applyProtection="0"/>
  </cellStyleXfs>
  <cellXfs count="304">
    <xf numFmtId="0" fontId="0" fillId="0" borderId="0" xfId="0"/>
    <xf numFmtId="0" fontId="1" fillId="0" borderId="0" xfId="0" applyFont="1"/>
    <xf numFmtId="0" fontId="1" fillId="0" borderId="0" xfId="2" applyFont="1"/>
    <xf numFmtId="0" fontId="4" fillId="0" borderId="0" xfId="3" applyFont="1" applyFill="1" applyBorder="1" applyProtection="1">
      <protection locked="0"/>
    </xf>
    <xf numFmtId="0" fontId="6" fillId="0" borderId="1" xfId="6" applyFont="1" applyBorder="1" applyAlignment="1">
      <alignment horizontal="center" vertical="center"/>
    </xf>
    <xf numFmtId="0" fontId="6" fillId="0" borderId="2" xfId="3" applyFont="1" applyFill="1" applyBorder="1" applyAlignment="1" applyProtection="1">
      <alignment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/>
    <xf numFmtId="3" fontId="7" fillId="0" borderId="3" xfId="0" applyNumberFormat="1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  <protection locked="0"/>
    </xf>
    <xf numFmtId="3" fontId="7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0" borderId="6" xfId="0" applyFont="1" applyBorder="1"/>
    <xf numFmtId="0" fontId="7" fillId="0" borderId="7" xfId="6" applyFont="1" applyBorder="1"/>
    <xf numFmtId="0" fontId="7" fillId="0" borderId="8" xfId="1" applyFont="1" applyFill="1" applyBorder="1"/>
    <xf numFmtId="0" fontId="7" fillId="0" borderId="8" xfId="3" applyFont="1" applyFill="1" applyBorder="1"/>
    <xf numFmtId="3" fontId="7" fillId="0" borderId="8" xfId="3" applyNumberFormat="1" applyFont="1" applyFill="1" applyBorder="1" applyAlignment="1" applyProtection="1"/>
    <xf numFmtId="3" fontId="7" fillId="0" borderId="9" xfId="3" applyNumberFormat="1" applyFont="1" applyFill="1" applyBorder="1" applyAlignment="1" applyProtection="1"/>
    <xf numFmtId="0" fontId="9" fillId="0" borderId="10" xfId="6" applyFont="1" applyBorder="1"/>
    <xf numFmtId="0" fontId="9" fillId="0" borderId="11" xfId="3" applyFont="1" applyFill="1" applyBorder="1"/>
    <xf numFmtId="3" fontId="1" fillId="0" borderId="11" xfId="3" applyNumberFormat="1" applyFont="1" applyFill="1" applyBorder="1" applyAlignment="1" applyProtection="1">
      <alignment horizontal="right" vertical="center" wrapText="1"/>
      <protection locked="0"/>
    </xf>
    <xf numFmtId="3" fontId="9" fillId="2" borderId="11" xfId="4" applyNumberFormat="1" applyFont="1" applyFill="1" applyBorder="1" applyAlignment="1">
      <alignment horizontal="right" vertical="center" wrapText="1"/>
    </xf>
    <xf numFmtId="3" fontId="1" fillId="0" borderId="12" xfId="0" applyNumberFormat="1" applyFont="1" applyBorder="1"/>
    <xf numFmtId="0" fontId="9" fillId="0" borderId="10" xfId="0" applyFont="1" applyBorder="1"/>
    <xf numFmtId="0" fontId="9" fillId="0" borderId="11" xfId="0" applyFont="1" applyBorder="1"/>
    <xf numFmtId="3" fontId="9" fillId="0" borderId="11" xfId="0" applyNumberFormat="1" applyFont="1" applyBorder="1" applyAlignment="1">
      <alignment horizontal="right"/>
    </xf>
    <xf numFmtId="3" fontId="1" fillId="0" borderId="11" xfId="0" applyNumberFormat="1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5" xfId="0" applyNumberFormat="1" applyFont="1" applyBorder="1"/>
    <xf numFmtId="3" fontId="1" fillId="0" borderId="5" xfId="0" applyNumberFormat="1" applyFont="1" applyBorder="1"/>
    <xf numFmtId="0" fontId="7" fillId="0" borderId="13" xfId="6" applyFont="1" applyBorder="1"/>
    <xf numFmtId="0" fontId="7" fillId="0" borderId="14" xfId="3" applyFont="1" applyFill="1" applyBorder="1"/>
    <xf numFmtId="3" fontId="7" fillId="0" borderId="14" xfId="3" applyNumberFormat="1" applyFont="1" applyFill="1" applyBorder="1" applyAlignment="1" applyProtection="1"/>
    <xf numFmtId="3" fontId="6" fillId="2" borderId="14" xfId="4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/>
    <xf numFmtId="0" fontId="9" fillId="0" borderId="16" xfId="0" applyFont="1" applyBorder="1"/>
    <xf numFmtId="0" fontId="9" fillId="0" borderId="17" xfId="0" applyFont="1" applyBorder="1"/>
    <xf numFmtId="3" fontId="9" fillId="0" borderId="17" xfId="0" applyNumberFormat="1" applyFont="1" applyBorder="1"/>
    <xf numFmtId="3" fontId="1" fillId="0" borderId="17" xfId="0" applyNumberFormat="1" applyFont="1" applyBorder="1"/>
    <xf numFmtId="0" fontId="1" fillId="0" borderId="18" xfId="0" applyFont="1" applyBorder="1"/>
    <xf numFmtId="3" fontId="7" fillId="0" borderId="15" xfId="3" applyNumberFormat="1" applyFont="1" applyFill="1" applyBorder="1" applyAlignment="1" applyProtection="1"/>
    <xf numFmtId="0" fontId="9" fillId="0" borderId="7" xfId="6" applyFont="1" applyBorder="1"/>
    <xf numFmtId="0" fontId="9" fillId="0" borderId="8" xfId="3" applyFont="1" applyFill="1" applyBorder="1"/>
    <xf numFmtId="3" fontId="9" fillId="0" borderId="8" xfId="6" applyNumberFormat="1" applyFont="1" applyBorder="1"/>
    <xf numFmtId="3" fontId="9" fillId="0" borderId="8" xfId="0" applyNumberFormat="1" applyFont="1" applyFill="1" applyBorder="1" applyAlignment="1">
      <alignment horizontal="right" wrapText="1"/>
    </xf>
    <xf numFmtId="3" fontId="1" fillId="0" borderId="9" xfId="0" applyNumberFormat="1" applyFont="1" applyBorder="1"/>
    <xf numFmtId="0" fontId="9" fillId="0" borderId="11" xfId="1" applyFont="1" applyFill="1" applyBorder="1"/>
    <xf numFmtId="3" fontId="1" fillId="0" borderId="11" xfId="3" applyNumberFormat="1" applyFont="1" applyFill="1" applyBorder="1" applyAlignment="1" applyProtection="1">
      <protection locked="0"/>
    </xf>
    <xf numFmtId="3" fontId="1" fillId="3" borderId="11" xfId="4" applyNumberFormat="1" applyFont="1" applyFill="1" applyBorder="1" applyAlignment="1">
      <alignment horizontal="right" wrapText="1"/>
    </xf>
    <xf numFmtId="0" fontId="9" fillId="0" borderId="11" xfId="3" applyFont="1" applyFill="1" applyBorder="1" applyAlignment="1">
      <alignment wrapText="1"/>
    </xf>
    <xf numFmtId="0" fontId="9" fillId="0" borderId="11" xfId="1" applyFont="1" applyFill="1" applyBorder="1" applyAlignment="1">
      <alignment wrapText="1"/>
    </xf>
    <xf numFmtId="3" fontId="1" fillId="0" borderId="11" xfId="3" applyNumberFormat="1" applyFont="1" applyFill="1" applyBorder="1" applyAlignment="1" applyProtection="1">
      <alignment wrapText="1"/>
    </xf>
    <xf numFmtId="3" fontId="1" fillId="0" borderId="12" xfId="0" applyNumberFormat="1" applyFont="1" applyBorder="1" applyAlignment="1">
      <alignment wrapText="1"/>
    </xf>
    <xf numFmtId="0" fontId="9" fillId="0" borderId="4" xfId="6" applyFont="1" applyBorder="1"/>
    <xf numFmtId="0" fontId="9" fillId="0" borderId="5" xfId="3" applyFont="1" applyFill="1" applyBorder="1"/>
    <xf numFmtId="0" fontId="9" fillId="0" borderId="5" xfId="1" applyFont="1" applyFill="1" applyBorder="1" applyAlignment="1"/>
    <xf numFmtId="3" fontId="1" fillId="0" borderId="5" xfId="3" applyNumberFormat="1" applyFont="1" applyFill="1" applyBorder="1" applyAlignment="1" applyProtection="1"/>
    <xf numFmtId="0" fontId="7" fillId="0" borderId="14" xfId="3" applyFont="1" applyFill="1" applyBorder="1" applyAlignment="1"/>
    <xf numFmtId="0" fontId="9" fillId="0" borderId="8" xfId="3" applyFont="1" applyFill="1" applyBorder="1" applyAlignment="1"/>
    <xf numFmtId="3" fontId="1" fillId="0" borderId="8" xfId="3" applyNumberFormat="1" applyFont="1" applyFill="1" applyBorder="1" applyProtection="1">
      <protection locked="0"/>
    </xf>
    <xf numFmtId="3" fontId="1" fillId="0" borderId="8" xfId="3" applyNumberFormat="1" applyFont="1" applyFill="1" applyBorder="1" applyAlignment="1">
      <alignment horizontal="right" wrapText="1"/>
    </xf>
    <xf numFmtId="0" fontId="1" fillId="0" borderId="11" xfId="3" applyFont="1" applyFill="1" applyBorder="1" applyAlignment="1"/>
    <xf numFmtId="3" fontId="1" fillId="0" borderId="11" xfId="3" applyNumberFormat="1" applyFont="1" applyFill="1" applyBorder="1" applyAlignment="1" applyProtection="1"/>
    <xf numFmtId="3" fontId="1" fillId="0" borderId="11" xfId="4" applyNumberFormat="1" applyFont="1" applyFill="1" applyBorder="1" applyAlignment="1">
      <alignment horizontal="right" wrapText="1"/>
    </xf>
    <xf numFmtId="0" fontId="9" fillId="0" borderId="11" xfId="3" applyFont="1" applyFill="1" applyBorder="1" applyAlignment="1"/>
    <xf numFmtId="0" fontId="4" fillId="0" borderId="11" xfId="3" applyFont="1" applyFill="1" applyBorder="1"/>
    <xf numFmtId="0" fontId="1" fillId="0" borderId="8" xfId="3" applyFont="1" applyFill="1" applyBorder="1"/>
    <xf numFmtId="3" fontId="1" fillId="0" borderId="8" xfId="3" applyNumberFormat="1" applyFont="1" applyFill="1" applyBorder="1" applyAlignment="1" applyProtection="1"/>
    <xf numFmtId="3" fontId="1" fillId="0" borderId="8" xfId="0" applyNumberFormat="1" applyFont="1" applyBorder="1"/>
    <xf numFmtId="3" fontId="1" fillId="0" borderId="11" xfId="0" applyNumberFormat="1" applyFont="1" applyBorder="1" applyAlignment="1">
      <alignment wrapText="1"/>
    </xf>
    <xf numFmtId="0" fontId="1" fillId="0" borderId="11" xfId="3" applyFont="1" applyFill="1" applyBorder="1"/>
    <xf numFmtId="0" fontId="1" fillId="0" borderId="5" xfId="3" applyFont="1" applyFill="1" applyBorder="1"/>
    <xf numFmtId="3" fontId="1" fillId="0" borderId="5" xfId="3" applyNumberFormat="1" applyFont="1" applyFill="1" applyBorder="1" applyAlignment="1" applyProtection="1">
      <protection locked="0"/>
    </xf>
    <xf numFmtId="0" fontId="9" fillId="0" borderId="1" xfId="6" applyFont="1" applyBorder="1"/>
    <xf numFmtId="0" fontId="9" fillId="0" borderId="2" xfId="3" applyFont="1" applyFill="1" applyBorder="1"/>
    <xf numFmtId="3" fontId="1" fillId="0" borderId="2" xfId="3" applyNumberFormat="1" applyFont="1" applyFill="1" applyBorder="1" applyAlignment="1" applyProtection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2" borderId="11" xfId="0" applyNumberFormat="1" applyFont="1" applyFill="1" applyBorder="1"/>
    <xf numFmtId="0" fontId="11" fillId="0" borderId="10" xfId="6" applyFont="1" applyBorder="1"/>
    <xf numFmtId="0" fontId="11" fillId="0" borderId="19" xfId="6" applyFont="1" applyBorder="1"/>
    <xf numFmtId="0" fontId="4" fillId="0" borderId="20" xfId="3" applyFont="1" applyFill="1" applyBorder="1"/>
    <xf numFmtId="0" fontId="9" fillId="0" borderId="20" xfId="3" applyFont="1" applyFill="1" applyBorder="1"/>
    <xf numFmtId="3" fontId="1" fillId="0" borderId="20" xfId="3" applyNumberFormat="1" applyFont="1" applyFill="1" applyBorder="1" applyAlignment="1" applyProtection="1">
      <protection locked="0"/>
    </xf>
    <xf numFmtId="3" fontId="1" fillId="2" borderId="20" xfId="0" applyNumberFormat="1" applyFont="1" applyFill="1" applyBorder="1"/>
    <xf numFmtId="3" fontId="1" fillId="0" borderId="21" xfId="0" applyNumberFormat="1" applyFont="1" applyBorder="1"/>
    <xf numFmtId="3" fontId="1" fillId="0" borderId="8" xfId="3" applyNumberFormat="1" applyFont="1" applyFill="1" applyBorder="1" applyAlignment="1" applyProtection="1">
      <protection locked="0"/>
    </xf>
    <xf numFmtId="0" fontId="9" fillId="0" borderId="11" xfId="1" applyFont="1" applyFill="1" applyBorder="1" applyAlignment="1">
      <alignment horizontal="left"/>
    </xf>
    <xf numFmtId="3" fontId="9" fillId="0" borderId="11" xfId="1" applyNumberFormat="1" applyFont="1" applyBorder="1"/>
    <xf numFmtId="0" fontId="8" fillId="2" borderId="16" xfId="3" applyFont="1" applyFill="1" applyBorder="1"/>
    <xf numFmtId="0" fontId="8" fillId="2" borderId="17" xfId="3" applyFont="1" applyFill="1" applyBorder="1"/>
    <xf numFmtId="3" fontId="8" fillId="2" borderId="17" xfId="1" applyNumberFormat="1" applyFont="1" applyFill="1" applyBorder="1"/>
    <xf numFmtId="0" fontId="4" fillId="0" borderId="8" xfId="3" applyFont="1" applyFill="1" applyBorder="1"/>
    <xf numFmtId="3" fontId="4" fillId="0" borderId="8" xfId="1" applyNumberFormat="1" applyFont="1" applyBorder="1"/>
    <xf numFmtId="3" fontId="13" fillId="0" borderId="8" xfId="0" applyNumberFormat="1" applyFont="1" applyBorder="1"/>
    <xf numFmtId="3" fontId="8" fillId="0" borderId="9" xfId="0" applyNumberFormat="1" applyFont="1" applyBorder="1"/>
    <xf numFmtId="0" fontId="1" fillId="0" borderId="12" xfId="0" applyFont="1" applyBorder="1"/>
    <xf numFmtId="3" fontId="4" fillId="0" borderId="11" xfId="1" applyNumberFormat="1" applyFont="1" applyFill="1" applyBorder="1"/>
    <xf numFmtId="3" fontId="13" fillId="0" borderId="11" xfId="0" applyNumberFormat="1" applyFont="1" applyBorder="1"/>
    <xf numFmtId="3" fontId="8" fillId="0" borderId="12" xfId="0" applyNumberFormat="1" applyFont="1" applyBorder="1"/>
    <xf numFmtId="3" fontId="9" fillId="0" borderId="5" xfId="1" applyNumberFormat="1" applyFont="1" applyBorder="1"/>
    <xf numFmtId="0" fontId="4" fillId="0" borderId="13" xfId="3" applyFont="1" applyFill="1" applyBorder="1"/>
    <xf numFmtId="0" fontId="4" fillId="0" borderId="14" xfId="3" applyFont="1" applyFill="1" applyBorder="1"/>
    <xf numFmtId="0" fontId="4" fillId="0" borderId="14" xfId="3" applyFont="1" applyFill="1" applyBorder="1" applyAlignment="1"/>
    <xf numFmtId="3" fontId="8" fillId="0" borderId="14" xfId="3" applyNumberFormat="1" applyFont="1" applyFill="1" applyBorder="1" applyAlignment="1" applyProtection="1"/>
    <xf numFmtId="3" fontId="1" fillId="0" borderId="14" xfId="0" applyNumberFormat="1" applyFont="1" applyBorder="1"/>
    <xf numFmtId="0" fontId="1" fillId="0" borderId="15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8" xfId="0" applyFont="1" applyBorder="1"/>
    <xf numFmtId="3" fontId="4" fillId="0" borderId="8" xfId="0" applyNumberFormat="1" applyFont="1" applyBorder="1"/>
    <xf numFmtId="3" fontId="9" fillId="0" borderId="22" xfId="0" applyNumberFormat="1" applyFont="1" applyFill="1" applyBorder="1" applyAlignment="1">
      <alignment wrapText="1"/>
    </xf>
    <xf numFmtId="0" fontId="8" fillId="4" borderId="13" xfId="3" applyFont="1" applyFill="1" applyBorder="1"/>
    <xf numFmtId="0" fontId="8" fillId="4" borderId="14" xfId="3" applyFont="1" applyFill="1" applyBorder="1"/>
    <xf numFmtId="3" fontId="8" fillId="4" borderId="14" xfId="3" applyNumberFormat="1" applyFont="1" applyFill="1" applyBorder="1" applyAlignment="1" applyProtection="1"/>
    <xf numFmtId="3" fontId="8" fillId="4" borderId="15" xfId="3" applyNumberFormat="1" applyFont="1" applyFill="1" applyBorder="1" applyAlignment="1" applyProtection="1"/>
    <xf numFmtId="0" fontId="9" fillId="0" borderId="10" xfId="6" applyFont="1" applyBorder="1" applyAlignment="1"/>
    <xf numFmtId="3" fontId="9" fillId="2" borderId="11" xfId="4" applyNumberFormat="1" applyFont="1" applyFill="1" applyBorder="1" applyAlignment="1">
      <alignment horizontal="right"/>
    </xf>
    <xf numFmtId="3" fontId="1" fillId="0" borderId="12" xfId="0" applyNumberFormat="1" applyFont="1" applyBorder="1" applyAlignment="1"/>
    <xf numFmtId="3" fontId="1" fillId="0" borderId="10" xfId="3" applyNumberFormat="1" applyFont="1" applyFill="1" applyBorder="1" applyAlignment="1" applyProtection="1">
      <alignment wrapText="1"/>
    </xf>
    <xf numFmtId="3" fontId="1" fillId="0" borderId="11" xfId="0" applyNumberFormat="1" applyFont="1" applyBorder="1" applyAlignment="1"/>
    <xf numFmtId="3" fontId="9" fillId="0" borderId="23" xfId="0" applyNumberFormat="1" applyFont="1" applyFill="1" applyBorder="1" applyAlignment="1">
      <alignment wrapText="1"/>
    </xf>
    <xf numFmtId="3" fontId="4" fillId="0" borderId="22" xfId="0" applyNumberFormat="1" applyFont="1" applyFill="1" applyBorder="1" applyAlignment="1">
      <alignment wrapText="1"/>
    </xf>
    <xf numFmtId="3" fontId="13" fillId="0" borderId="22" xfId="0" applyNumberFormat="1" applyFont="1" applyBorder="1" applyAlignment="1">
      <alignment wrapText="1"/>
    </xf>
    <xf numFmtId="3" fontId="8" fillId="0" borderId="24" xfId="0" applyNumberFormat="1" applyFont="1" applyBorder="1" applyAlignment="1">
      <alignment wrapText="1"/>
    </xf>
    <xf numFmtId="0" fontId="12" fillId="4" borderId="13" xfId="1" applyFont="1" applyFill="1" applyBorder="1" applyAlignment="1">
      <alignment horizontal="left"/>
    </xf>
    <xf numFmtId="0" fontId="8" fillId="4" borderId="14" xfId="1" applyFont="1" applyFill="1" applyBorder="1" applyAlignment="1">
      <alignment horizontal="left"/>
    </xf>
    <xf numFmtId="0" fontId="8" fillId="4" borderId="14" xfId="1" applyFont="1" applyFill="1" applyBorder="1"/>
    <xf numFmtId="3" fontId="8" fillId="4" borderId="14" xfId="1" applyNumberFormat="1" applyFont="1" applyFill="1" applyBorder="1"/>
    <xf numFmtId="3" fontId="8" fillId="4" borderId="15" xfId="1" applyNumberFormat="1" applyFont="1" applyFill="1" applyBorder="1"/>
    <xf numFmtId="0" fontId="8" fillId="4" borderId="13" xfId="1" applyFont="1" applyFill="1" applyBorder="1" applyAlignment="1">
      <alignment horizontal="left"/>
    </xf>
    <xf numFmtId="0" fontId="8" fillId="4" borderId="14" xfId="1" applyFont="1" applyFill="1" applyBorder="1" applyAlignment="1">
      <alignment horizontal="center"/>
    </xf>
    <xf numFmtId="3" fontId="8" fillId="4" borderId="14" xfId="1" applyNumberFormat="1" applyFont="1" applyFill="1" applyBorder="1" applyAlignment="1"/>
    <xf numFmtId="3" fontId="8" fillId="4" borderId="15" xfId="1" applyNumberFormat="1" applyFont="1" applyFill="1" applyBorder="1" applyAlignment="1"/>
    <xf numFmtId="0" fontId="4" fillId="4" borderId="13" xfId="1" applyFont="1" applyFill="1" applyBorder="1"/>
    <xf numFmtId="0" fontId="6" fillId="4" borderId="14" xfId="1" applyFont="1" applyFill="1" applyBorder="1"/>
    <xf numFmtId="3" fontId="4" fillId="4" borderId="14" xfId="1" applyNumberFormat="1" applyFont="1" applyFill="1" applyBorder="1"/>
    <xf numFmtId="3" fontId="4" fillId="4" borderId="15" xfId="1" applyNumberFormat="1" applyFont="1" applyFill="1" applyBorder="1"/>
    <xf numFmtId="0" fontId="1" fillId="0" borderId="0" xfId="0" applyFont="1" applyBorder="1" applyAlignment="1">
      <alignment wrapText="1"/>
    </xf>
    <xf numFmtId="3" fontId="8" fillId="3" borderId="0" xfId="4" applyNumberFormat="1" applyFont="1" applyFill="1" applyBorder="1" applyAlignment="1">
      <alignment horizontal="center" wrapText="1"/>
    </xf>
    <xf numFmtId="49" fontId="6" fillId="2" borderId="13" xfId="4" applyNumberFormat="1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3" fontId="7" fillId="0" borderId="14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5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2" borderId="7" xfId="3" applyFont="1" applyFill="1" applyBorder="1" applyAlignment="1">
      <alignment horizontal="left"/>
    </xf>
    <xf numFmtId="3" fontId="13" fillId="2" borderId="8" xfId="0" applyNumberFormat="1" applyFont="1" applyFill="1" applyBorder="1"/>
    <xf numFmtId="3" fontId="13" fillId="2" borderId="9" xfId="0" applyNumberFormat="1" applyFont="1" applyFill="1" applyBorder="1"/>
    <xf numFmtId="49" fontId="15" fillId="3" borderId="4" xfId="5" applyNumberFormat="1" applyFont="1" applyFill="1" applyBorder="1" applyAlignment="1">
      <alignment horizontal="right"/>
    </xf>
    <xf numFmtId="0" fontId="16" fillId="2" borderId="5" xfId="4" applyFont="1" applyFill="1" applyBorder="1" applyAlignment="1">
      <alignment horizontal="left"/>
    </xf>
    <xf numFmtId="3" fontId="15" fillId="0" borderId="5" xfId="0" applyNumberFormat="1" applyFont="1" applyBorder="1"/>
    <xf numFmtId="3" fontId="15" fillId="0" borderId="6" xfId="0" applyNumberFormat="1" applyFont="1" applyBorder="1"/>
    <xf numFmtId="0" fontId="15" fillId="0" borderId="16" xfId="3" applyFont="1" applyFill="1" applyBorder="1" applyAlignment="1">
      <alignment horizontal="right"/>
    </xf>
    <xf numFmtId="0" fontId="17" fillId="2" borderId="17" xfId="5" applyFont="1" applyFill="1" applyBorder="1" applyAlignment="1"/>
    <xf numFmtId="3" fontId="15" fillId="0" borderId="17" xfId="0" applyNumberFormat="1" applyFont="1" applyBorder="1" applyAlignment="1">
      <alignment horizontal="right"/>
    </xf>
    <xf numFmtId="3" fontId="15" fillId="0" borderId="17" xfId="0" applyNumberFormat="1" applyFont="1" applyBorder="1" applyAlignment="1"/>
    <xf numFmtId="3" fontId="15" fillId="0" borderId="18" xfId="0" applyNumberFormat="1" applyFont="1" applyBorder="1" applyAlignment="1"/>
    <xf numFmtId="0" fontId="12" fillId="4" borderId="13" xfId="0" applyFont="1" applyFill="1" applyBorder="1" applyAlignment="1">
      <alignment horizontal="left"/>
    </xf>
    <xf numFmtId="0" fontId="12" fillId="4" borderId="25" xfId="3" applyFont="1" applyFill="1" applyBorder="1"/>
    <xf numFmtId="3" fontId="12" fillId="4" borderId="14" xfId="0" applyNumberFormat="1" applyFont="1" applyFill="1" applyBorder="1" applyAlignment="1">
      <alignment horizontal="right"/>
    </xf>
    <xf numFmtId="3" fontId="12" fillId="4" borderId="15" xfId="0" applyNumberFormat="1" applyFont="1" applyFill="1" applyBorder="1" applyAlignment="1">
      <alignment horizontal="right"/>
    </xf>
    <xf numFmtId="0" fontId="12" fillId="4" borderId="14" xfId="3" applyFont="1" applyFill="1" applyBorder="1" applyAlignment="1"/>
    <xf numFmtId="3" fontId="12" fillId="4" borderId="14" xfId="0" applyNumberFormat="1" applyFont="1" applyFill="1" applyBorder="1" applyAlignment="1"/>
    <xf numFmtId="3" fontId="12" fillId="4" borderId="15" xfId="0" applyNumberFormat="1" applyFont="1" applyFill="1" applyBorder="1" applyAlignment="1"/>
    <xf numFmtId="0" fontId="15" fillId="4" borderId="13" xfId="0" applyFont="1" applyFill="1" applyBorder="1" applyAlignment="1">
      <alignment wrapText="1"/>
    </xf>
    <xf numFmtId="0" fontId="18" fillId="4" borderId="14" xfId="7" applyFont="1" applyFill="1" applyBorder="1" applyAlignment="1">
      <alignment horizontal="left" vertical="center" wrapText="1"/>
    </xf>
    <xf numFmtId="3" fontId="13" fillId="4" borderId="14" xfId="0" applyNumberFormat="1" applyFont="1" applyFill="1" applyBorder="1" applyAlignment="1">
      <alignment horizontal="right"/>
    </xf>
    <xf numFmtId="3" fontId="13" fillId="4" borderId="14" xfId="0" applyNumberFormat="1" applyFont="1" applyFill="1" applyBorder="1"/>
    <xf numFmtId="3" fontId="13" fillId="4" borderId="15" xfId="0" applyNumberFormat="1" applyFont="1" applyFill="1" applyBorder="1"/>
    <xf numFmtId="0" fontId="13" fillId="2" borderId="8" xfId="1" applyFont="1" applyFill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3" fontId="8" fillId="3" borderId="0" xfId="4" applyNumberFormat="1" applyFont="1" applyFill="1" applyBorder="1" applyAlignment="1">
      <alignment horizontal="left"/>
    </xf>
    <xf numFmtId="3" fontId="6" fillId="2" borderId="1" xfId="4" applyNumberFormat="1" applyFont="1" applyFill="1" applyBorder="1" applyAlignment="1">
      <alignment horizontal="center" vertical="center" wrapText="1"/>
    </xf>
    <xf numFmtId="3" fontId="7" fillId="3" borderId="2" xfId="4" applyNumberFormat="1" applyFont="1" applyFill="1" applyBorder="1" applyAlignment="1">
      <alignment horizontal="center" vertical="center" wrapText="1"/>
    </xf>
    <xf numFmtId="49" fontId="13" fillId="3" borderId="7" xfId="5" applyNumberFormat="1" applyFont="1" applyFill="1" applyBorder="1" applyAlignment="1">
      <alignment horizontal="right"/>
    </xf>
    <xf numFmtId="0" fontId="13" fillId="3" borderId="8" xfId="5" applyFont="1" applyFill="1" applyBorder="1" applyAlignment="1"/>
    <xf numFmtId="3" fontId="13" fillId="0" borderId="8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49" fontId="15" fillId="3" borderId="10" xfId="5" applyNumberFormat="1" applyFont="1" applyFill="1" applyBorder="1" applyAlignment="1">
      <alignment horizontal="right"/>
    </xf>
    <xf numFmtId="0" fontId="15" fillId="3" borderId="11" xfId="5" applyFont="1" applyFill="1" applyBorder="1" applyAlignment="1"/>
    <xf numFmtId="3" fontId="15" fillId="0" borderId="11" xfId="0" applyNumberFormat="1" applyFont="1" applyBorder="1" applyAlignment="1">
      <alignment horizontal="right"/>
    </xf>
    <xf numFmtId="3" fontId="15" fillId="0" borderId="12" xfId="0" applyNumberFormat="1" applyFont="1" applyBorder="1" applyAlignment="1">
      <alignment horizontal="right"/>
    </xf>
    <xf numFmtId="0" fontId="15" fillId="0" borderId="10" xfId="0" applyFont="1" applyBorder="1"/>
    <xf numFmtId="0" fontId="15" fillId="0" borderId="11" xfId="0" applyFont="1" applyBorder="1"/>
    <xf numFmtId="49" fontId="13" fillId="3" borderId="10" xfId="5" applyNumberFormat="1" applyFont="1" applyFill="1" applyBorder="1" applyAlignment="1">
      <alignment horizontal="right"/>
    </xf>
    <xf numFmtId="0" fontId="13" fillId="3" borderId="11" xfId="5" applyFont="1" applyFill="1" applyBorder="1" applyAlignment="1"/>
    <xf numFmtId="0" fontId="15" fillId="0" borderId="4" xfId="0" applyFont="1" applyBorder="1"/>
    <xf numFmtId="0" fontId="15" fillId="0" borderId="5" xfId="0" applyFont="1" applyBorder="1"/>
    <xf numFmtId="3" fontId="15" fillId="0" borderId="5" xfId="0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5" fillId="0" borderId="8" xfId="0" applyNumberFormat="1" applyFont="1" applyFill="1" applyBorder="1" applyAlignment="1">
      <alignment horizontal="right"/>
    </xf>
    <xf numFmtId="3" fontId="15" fillId="0" borderId="9" xfId="0" applyNumberFormat="1" applyFont="1" applyFill="1" applyBorder="1" applyAlignment="1">
      <alignment horizontal="right"/>
    </xf>
    <xf numFmtId="3" fontId="15" fillId="0" borderId="11" xfId="0" applyNumberFormat="1" applyFont="1" applyFill="1" applyBorder="1" applyAlignment="1">
      <alignment horizontal="right"/>
    </xf>
    <xf numFmtId="3" fontId="15" fillId="0" borderId="12" xfId="0" applyNumberFormat="1" applyFont="1" applyFill="1" applyBorder="1" applyAlignment="1">
      <alignment horizontal="right"/>
    </xf>
    <xf numFmtId="49" fontId="18" fillId="2" borderId="10" xfId="5" applyNumberFormat="1" applyFont="1" applyFill="1" applyBorder="1" applyAlignment="1">
      <alignment horizontal="right"/>
    </xf>
    <xf numFmtId="0" fontId="18" fillId="2" borderId="11" xfId="5" applyFont="1" applyFill="1" applyBorder="1"/>
    <xf numFmtId="49" fontId="17" fillId="2" borderId="10" xfId="5" applyNumberFormat="1" applyFont="1" applyFill="1" applyBorder="1" applyAlignment="1">
      <alignment horizontal="right"/>
    </xf>
    <xf numFmtId="0" fontId="17" fillId="2" borderId="11" xfId="5" applyFont="1" applyFill="1" applyBorder="1"/>
    <xf numFmtId="3" fontId="12" fillId="0" borderId="10" xfId="5" applyNumberFormat="1" applyFont="1" applyFill="1" applyBorder="1" applyAlignment="1">
      <alignment horizontal="left" wrapText="1"/>
    </xf>
    <xf numFmtId="3" fontId="12" fillId="0" borderId="11" xfId="5" applyNumberFormat="1" applyFont="1" applyFill="1" applyBorder="1" applyAlignment="1">
      <alignment horizontal="center" wrapText="1"/>
    </xf>
    <xf numFmtId="49" fontId="17" fillId="0" borderId="10" xfId="4" applyNumberFormat="1" applyFont="1" applyFill="1" applyBorder="1" applyAlignment="1">
      <alignment horizontal="right" wrapText="1"/>
    </xf>
    <xf numFmtId="0" fontId="19" fillId="2" borderId="11" xfId="7" applyFont="1" applyFill="1" applyBorder="1" applyAlignment="1">
      <alignment horizontal="left" wrapText="1"/>
    </xf>
    <xf numFmtId="0" fontId="13" fillId="3" borderId="8" xfId="7" applyFont="1" applyFill="1" applyBorder="1" applyAlignment="1">
      <alignment horizontal="left" wrapText="1"/>
    </xf>
    <xf numFmtId="0" fontId="13" fillId="3" borderId="11" xfId="5" applyFont="1" applyFill="1" applyBorder="1" applyAlignment="1">
      <alignment wrapText="1"/>
    </xf>
    <xf numFmtId="0" fontId="18" fillId="0" borderId="11" xfId="5" applyFont="1" applyFill="1" applyBorder="1" applyAlignment="1">
      <alignment wrapText="1"/>
    </xf>
    <xf numFmtId="0" fontId="17" fillId="2" borderId="11" xfId="5" applyFont="1" applyFill="1" applyBorder="1" applyAlignment="1">
      <alignment wrapText="1"/>
    </xf>
    <xf numFmtId="0" fontId="17" fillId="2" borderId="17" xfId="5" applyFont="1" applyFill="1" applyBorder="1" applyAlignment="1">
      <alignment wrapText="1"/>
    </xf>
    <xf numFmtId="3" fontId="12" fillId="5" borderId="19" xfId="5" applyNumberFormat="1" applyFont="1" applyFill="1" applyBorder="1" applyAlignment="1">
      <alignment horizontal="left"/>
    </xf>
    <xf numFmtId="3" fontId="12" fillId="5" borderId="20" xfId="5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 applyProtection="1">
      <alignment horizontal="right" vertical="center"/>
      <protection locked="0"/>
    </xf>
    <xf numFmtId="3" fontId="12" fillId="4" borderId="21" xfId="0" applyNumberFormat="1" applyFont="1" applyFill="1" applyBorder="1" applyAlignment="1">
      <alignment horizontal="right" vertical="center"/>
    </xf>
    <xf numFmtId="3" fontId="12" fillId="5" borderId="13" xfId="5" applyNumberFormat="1" applyFont="1" applyFill="1" applyBorder="1" applyAlignment="1">
      <alignment horizontal="left" wrapText="1"/>
    </xf>
    <xf numFmtId="3" fontId="12" fillId="5" borderId="14" xfId="5" applyNumberFormat="1" applyFont="1" applyFill="1" applyBorder="1" applyAlignment="1">
      <alignment horizontal="center" wrapText="1"/>
    </xf>
    <xf numFmtId="3" fontId="13" fillId="4" borderId="15" xfId="0" applyNumberFormat="1" applyFont="1" applyFill="1" applyBorder="1" applyAlignment="1">
      <alignment horizontal="right"/>
    </xf>
    <xf numFmtId="3" fontId="12" fillId="5" borderId="13" xfId="5" applyNumberFormat="1" applyFont="1" applyFill="1" applyBorder="1" applyAlignment="1">
      <alignment horizontal="left"/>
    </xf>
    <xf numFmtId="3" fontId="12" fillId="5" borderId="14" xfId="5" applyNumberFormat="1" applyFont="1" applyFill="1" applyBorder="1" applyAlignment="1">
      <alignment horizontal="center"/>
    </xf>
    <xf numFmtId="49" fontId="18" fillId="2" borderId="10" xfId="4" applyNumberFormat="1" applyFont="1" applyFill="1" applyBorder="1" applyAlignment="1">
      <alignment horizontal="right"/>
    </xf>
    <xf numFmtId="0" fontId="18" fillId="2" borderId="11" xfId="4" applyFont="1" applyFill="1" applyBorder="1" applyAlignment="1"/>
    <xf numFmtId="49" fontId="17" fillId="0" borderId="10" xfId="4" applyNumberFormat="1" applyFont="1" applyFill="1" applyBorder="1" applyAlignment="1">
      <alignment horizontal="right"/>
    </xf>
    <xf numFmtId="0" fontId="17" fillId="2" borderId="11" xfId="7" applyFont="1" applyFill="1" applyBorder="1" applyAlignment="1">
      <alignment horizontal="left"/>
    </xf>
    <xf numFmtId="49" fontId="13" fillId="3" borderId="7" xfId="5" applyNumberFormat="1" applyFont="1" applyFill="1" applyBorder="1" applyAlignment="1">
      <alignment horizontal="right" wrapText="1"/>
    </xf>
    <xf numFmtId="3" fontId="15" fillId="0" borderId="8" xfId="0" applyNumberFormat="1" applyFont="1" applyBorder="1" applyAlignment="1">
      <alignment horizontal="right" wrapText="1"/>
    </xf>
    <xf numFmtId="3" fontId="15" fillId="0" borderId="9" xfId="0" applyNumberFormat="1" applyFont="1" applyBorder="1" applyAlignment="1">
      <alignment horizontal="right" wrapText="1"/>
    </xf>
    <xf numFmtId="49" fontId="15" fillId="3" borderId="10" xfId="5" applyNumberFormat="1" applyFont="1" applyFill="1" applyBorder="1" applyAlignment="1">
      <alignment horizontal="right" wrapText="1"/>
    </xf>
    <xf numFmtId="0" fontId="15" fillId="3" borderId="11" xfId="5" applyFont="1" applyFill="1" applyBorder="1" applyAlignment="1">
      <alignment wrapText="1"/>
    </xf>
    <xf numFmtId="3" fontId="15" fillId="0" borderId="11" xfId="0" applyNumberFormat="1" applyFont="1" applyBorder="1" applyAlignment="1">
      <alignment horizontal="right" wrapText="1"/>
    </xf>
    <xf numFmtId="3" fontId="15" fillId="0" borderId="12" xfId="0" applyNumberFormat="1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49" fontId="13" fillId="3" borderId="10" xfId="5" applyNumberFormat="1" applyFont="1" applyFill="1" applyBorder="1" applyAlignment="1">
      <alignment horizontal="right"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3" fontId="15" fillId="0" borderId="5" xfId="0" applyNumberFormat="1" applyFont="1" applyBorder="1" applyAlignment="1">
      <alignment horizontal="right" wrapText="1"/>
    </xf>
    <xf numFmtId="3" fontId="15" fillId="0" borderId="6" xfId="0" applyNumberFormat="1" applyFont="1" applyBorder="1" applyAlignment="1">
      <alignment horizontal="right" wrapText="1"/>
    </xf>
    <xf numFmtId="0" fontId="13" fillId="3" borderId="8" xfId="5" applyFont="1" applyFill="1" applyBorder="1" applyAlignment="1">
      <alignment wrapText="1"/>
    </xf>
    <xf numFmtId="3" fontId="13" fillId="0" borderId="8" xfId="0" applyNumberFormat="1" applyFont="1" applyBorder="1" applyAlignment="1">
      <alignment horizontal="right" wrapText="1"/>
    </xf>
    <xf numFmtId="3" fontId="13" fillId="0" borderId="9" xfId="0" applyNumberFormat="1" applyFont="1" applyBorder="1" applyAlignment="1">
      <alignment horizontal="right" wrapText="1"/>
    </xf>
    <xf numFmtId="49" fontId="18" fillId="0" borderId="10" xfId="5" applyNumberFormat="1" applyFont="1" applyFill="1" applyBorder="1" applyAlignment="1">
      <alignment horizontal="right" wrapText="1"/>
    </xf>
    <xf numFmtId="3" fontId="13" fillId="0" borderId="11" xfId="0" applyNumberFormat="1" applyFont="1" applyBorder="1" applyAlignment="1">
      <alignment horizontal="right" wrapText="1"/>
    </xf>
    <xf numFmtId="3" fontId="13" fillId="0" borderId="12" xfId="0" applyNumberFormat="1" applyFont="1" applyBorder="1" applyAlignment="1">
      <alignment horizontal="right" wrapText="1"/>
    </xf>
    <xf numFmtId="49" fontId="17" fillId="2" borderId="10" xfId="5" applyNumberFormat="1" applyFont="1" applyFill="1" applyBorder="1" applyAlignment="1">
      <alignment horizontal="right" wrapText="1"/>
    </xf>
    <xf numFmtId="49" fontId="20" fillId="2" borderId="10" xfId="5" applyNumberFormat="1" applyFont="1" applyFill="1" applyBorder="1" applyAlignment="1">
      <alignment horizontal="right" wrapText="1"/>
    </xf>
    <xf numFmtId="49" fontId="20" fillId="2" borderId="16" xfId="5" applyNumberFormat="1" applyFont="1" applyFill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3" fontId="12" fillId="4" borderId="13" xfId="5" applyNumberFormat="1" applyFont="1" applyFill="1" applyBorder="1" applyAlignment="1">
      <alignment horizontal="left"/>
    </xf>
    <xf numFmtId="3" fontId="12" fillId="4" borderId="14" xfId="5" applyNumberFormat="1" applyFont="1" applyFill="1" applyBorder="1" applyAlignment="1">
      <alignment horizontal="center"/>
    </xf>
    <xf numFmtId="3" fontId="13" fillId="4" borderId="14" xfId="0" applyNumberFormat="1" applyFont="1" applyFill="1" applyBorder="1" applyAlignment="1">
      <alignment horizontal="right" wrapText="1"/>
    </xf>
    <xf numFmtId="3" fontId="13" fillId="4" borderId="15" xfId="0" applyNumberFormat="1" applyFont="1" applyFill="1" applyBorder="1" applyAlignment="1">
      <alignment horizontal="right" wrapText="1"/>
    </xf>
    <xf numFmtId="3" fontId="8" fillId="3" borderId="0" xfId="4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1" applyFont="1" applyFill="1" applyAlignment="1">
      <alignment horizontal="left"/>
    </xf>
    <xf numFmtId="3" fontId="12" fillId="0" borderId="26" xfId="3" applyNumberFormat="1" applyFont="1" applyFill="1" applyBorder="1" applyAlignment="1" applyProtection="1">
      <alignment horizontal="center" vertical="center" wrapText="1"/>
      <protection locked="0"/>
    </xf>
    <xf numFmtId="3" fontId="12" fillId="0" borderId="2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3" fontId="15" fillId="0" borderId="8" xfId="0" applyNumberFormat="1" applyFont="1" applyFill="1" applyBorder="1" applyAlignment="1">
      <alignment horizontal="right" wrapText="1"/>
    </xf>
    <xf numFmtId="0" fontId="15" fillId="0" borderId="4" xfId="0" applyFont="1" applyBorder="1" applyAlignment="1">
      <alignment horizontal="center" wrapText="1"/>
    </xf>
    <xf numFmtId="3" fontId="15" fillId="0" borderId="5" xfId="0" applyNumberFormat="1" applyFont="1" applyFill="1" applyBorder="1" applyAlignment="1">
      <alignment horizontal="right" wrapText="1"/>
    </xf>
    <xf numFmtId="0" fontId="17" fillId="0" borderId="8" xfId="0" applyNumberFormat="1" applyFont="1" applyFill="1" applyBorder="1" applyAlignment="1">
      <alignment horizontal="left" wrapText="1"/>
    </xf>
    <xf numFmtId="0" fontId="17" fillId="2" borderId="10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wrapText="1"/>
    </xf>
    <xf numFmtId="0" fontId="17" fillId="0" borderId="11" xfId="0" applyNumberFormat="1" applyFont="1" applyFill="1" applyBorder="1" applyAlignment="1">
      <alignment wrapText="1"/>
    </xf>
    <xf numFmtId="0" fontId="17" fillId="0" borderId="5" xfId="0" applyNumberFormat="1" applyFont="1" applyFill="1" applyBorder="1" applyAlignment="1">
      <alignment wrapText="1"/>
    </xf>
    <xf numFmtId="0" fontId="17" fillId="2" borderId="7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wrapText="1"/>
    </xf>
    <xf numFmtId="0" fontId="17" fillId="2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wrapText="1"/>
    </xf>
    <xf numFmtId="0" fontId="17" fillId="0" borderId="8" xfId="3" applyFont="1" applyFill="1" applyBorder="1" applyAlignment="1">
      <alignment wrapText="1"/>
    </xf>
    <xf numFmtId="0" fontId="17" fillId="0" borderId="5" xfId="3" applyFont="1" applyFill="1" applyBorder="1" applyAlignment="1">
      <alignment wrapText="1"/>
    </xf>
    <xf numFmtId="0" fontId="18" fillId="2" borderId="16" xfId="0" applyFont="1" applyFill="1" applyBorder="1" applyAlignment="1">
      <alignment horizontal="center" wrapText="1"/>
    </xf>
    <xf numFmtId="0" fontId="18" fillId="2" borderId="17" xfId="3" applyFont="1" applyFill="1" applyBorder="1" applyAlignment="1">
      <alignment wrapText="1"/>
    </xf>
    <xf numFmtId="0" fontId="18" fillId="0" borderId="28" xfId="0" applyFont="1" applyBorder="1" applyAlignment="1">
      <alignment wrapText="1"/>
    </xf>
    <xf numFmtId="0" fontId="18" fillId="0" borderId="26" xfId="0" applyFont="1" applyBorder="1" applyAlignment="1">
      <alignment wrapText="1"/>
    </xf>
    <xf numFmtId="3" fontId="11" fillId="0" borderId="26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wrapText="1"/>
    </xf>
    <xf numFmtId="3" fontId="15" fillId="0" borderId="9" xfId="0" applyNumberFormat="1" applyFont="1" applyBorder="1" applyAlignment="1">
      <alignment wrapText="1"/>
    </xf>
    <xf numFmtId="3" fontId="15" fillId="0" borderId="5" xfId="0" applyNumberFormat="1" applyFont="1" applyBorder="1" applyAlignment="1">
      <alignment wrapText="1"/>
    </xf>
    <xf numFmtId="3" fontId="15" fillId="0" borderId="6" xfId="0" applyNumberFormat="1" applyFont="1" applyBorder="1" applyAlignment="1">
      <alignment wrapText="1"/>
    </xf>
    <xf numFmtId="0" fontId="15" fillId="0" borderId="7" xfId="3" applyFont="1" applyFill="1" applyBorder="1" applyAlignment="1">
      <alignment horizontal="center" wrapText="1"/>
    </xf>
    <xf numFmtId="3" fontId="15" fillId="0" borderId="11" xfId="0" applyNumberFormat="1" applyFont="1" applyBorder="1" applyAlignment="1">
      <alignment wrapText="1"/>
    </xf>
    <xf numFmtId="3" fontId="15" fillId="0" borderId="12" xfId="0" applyNumberFormat="1" applyFont="1" applyBorder="1" applyAlignment="1">
      <alignment wrapText="1"/>
    </xf>
    <xf numFmtId="0" fontId="17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3" fontId="15" fillId="0" borderId="17" xfId="0" applyNumberFormat="1" applyFont="1" applyBorder="1" applyAlignment="1">
      <alignment wrapText="1"/>
    </xf>
    <xf numFmtId="3" fontId="15" fillId="0" borderId="18" xfId="0" applyNumberFormat="1" applyFont="1" applyBorder="1" applyAlignment="1">
      <alignment wrapText="1"/>
    </xf>
    <xf numFmtId="0" fontId="12" fillId="5" borderId="13" xfId="0" applyFont="1" applyFill="1" applyBorder="1" applyAlignment="1">
      <alignment horizontal="center" wrapText="1"/>
    </xf>
    <xf numFmtId="0" fontId="12" fillId="5" borderId="14" xfId="3" applyFont="1" applyFill="1" applyBorder="1" applyAlignment="1">
      <alignment wrapText="1"/>
    </xf>
    <xf numFmtId="3" fontId="12" fillId="5" borderId="14" xfId="0" applyNumberFormat="1" applyFont="1" applyFill="1" applyBorder="1" applyAlignment="1">
      <alignment horizontal="right" wrapText="1"/>
    </xf>
    <xf numFmtId="3" fontId="12" fillId="4" borderId="14" xfId="0" applyNumberFormat="1" applyFont="1" applyFill="1" applyBorder="1" applyAlignment="1">
      <alignment wrapText="1"/>
    </xf>
    <xf numFmtId="3" fontId="12" fillId="4" borderId="15" xfId="0" applyNumberFormat="1" applyFont="1" applyFill="1" applyBorder="1" applyAlignment="1">
      <alignment wrapText="1"/>
    </xf>
    <xf numFmtId="0" fontId="12" fillId="5" borderId="13" xfId="3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0" fontId="12" fillId="4" borderId="14" xfId="3" applyNumberFormat="1" applyFont="1" applyFill="1" applyBorder="1" applyAlignment="1">
      <alignment wrapText="1"/>
    </xf>
    <xf numFmtId="0" fontId="11" fillId="4" borderId="13" xfId="0" applyFont="1" applyFill="1" applyBorder="1" applyAlignment="1">
      <alignment horizontal="center" wrapText="1"/>
    </xf>
    <xf numFmtId="0" fontId="11" fillId="4" borderId="14" xfId="3" applyFont="1" applyFill="1" applyBorder="1" applyAlignment="1">
      <alignment wrapText="1"/>
    </xf>
    <xf numFmtId="0" fontId="13" fillId="4" borderId="14" xfId="1" applyFont="1" applyFill="1" applyBorder="1" applyAlignment="1">
      <alignment horizontal="left" wrapText="1"/>
    </xf>
    <xf numFmtId="3" fontId="13" fillId="4" borderId="14" xfId="0" applyNumberFormat="1" applyFont="1" applyFill="1" applyBorder="1" applyAlignment="1">
      <alignment wrapText="1"/>
    </xf>
    <xf numFmtId="3" fontId="13" fillId="4" borderId="15" xfId="0" applyNumberFormat="1" applyFont="1" applyFill="1" applyBorder="1" applyAlignment="1">
      <alignment wrapText="1"/>
    </xf>
  </cellXfs>
  <cellStyles count="8">
    <cellStyle name="Normal" xfId="0" builtinId="0"/>
    <cellStyle name="Normal 2" xfId="1"/>
    <cellStyle name="Normal 5" xfId="2"/>
    <cellStyle name="Normal_Sheet1 2" xfId="3"/>
    <cellStyle name="Обычный_2005.a.PROJEKT-1 lugemine" xfId="4"/>
    <cellStyle name="Обычный_2005.a.PROJEKT-1 lugemine 2" xfId="5"/>
    <cellStyle name="Обычный_LvK Sillamae linna 2012.aasta eelarve Lisa" xfId="6"/>
    <cellStyle name="Обычный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C4" sqref="C4"/>
    </sheetView>
  </sheetViews>
  <sheetFormatPr defaultRowHeight="15"/>
  <cols>
    <col min="1" max="1" width="7.42578125" customWidth="1"/>
    <col min="2" max="2" width="4.28515625" customWidth="1"/>
    <col min="3" max="3" width="37.7109375" customWidth="1"/>
    <col min="4" max="4" width="14.7109375" customWidth="1"/>
    <col min="5" max="5" width="11" customWidth="1"/>
    <col min="6" max="6" width="11.42578125" customWidth="1"/>
  </cols>
  <sheetData>
    <row r="1" spans="1:6">
      <c r="A1" s="1"/>
      <c r="B1" s="1"/>
      <c r="C1" s="2" t="s">
        <v>0</v>
      </c>
      <c r="D1" s="2"/>
      <c r="E1" s="1"/>
      <c r="F1" s="1"/>
    </row>
    <row r="2" spans="1:6">
      <c r="A2" s="1"/>
      <c r="B2" s="1"/>
      <c r="C2" s="2" t="s">
        <v>1</v>
      </c>
      <c r="D2" s="2"/>
      <c r="E2" s="1"/>
      <c r="F2" s="1"/>
    </row>
    <row r="3" spans="1:6">
      <c r="A3" s="1"/>
      <c r="B3" s="1"/>
      <c r="C3" s="2" t="s">
        <v>110</v>
      </c>
      <c r="D3" s="2"/>
      <c r="E3" s="1"/>
      <c r="F3" s="1"/>
    </row>
    <row r="4" spans="1:6" ht="15.75" thickBot="1">
      <c r="A4" s="3" t="s">
        <v>2</v>
      </c>
      <c r="B4" s="3"/>
      <c r="C4" s="3"/>
      <c r="D4" s="1"/>
      <c r="E4" s="1"/>
      <c r="F4" s="1"/>
    </row>
    <row r="5" spans="1:6" ht="42.75">
      <c r="A5" s="4" t="s">
        <v>3</v>
      </c>
      <c r="B5" s="5" t="s">
        <v>4</v>
      </c>
      <c r="C5" s="5"/>
      <c r="D5" s="6" t="s">
        <v>5</v>
      </c>
      <c r="E5" s="7" t="s">
        <v>6</v>
      </c>
      <c r="F5" s="8" t="s">
        <v>7</v>
      </c>
    </row>
    <row r="6" spans="1:6" ht="15.75" thickBot="1">
      <c r="A6" s="9"/>
      <c r="B6" s="10"/>
      <c r="C6" s="10"/>
      <c r="D6" s="11"/>
      <c r="E6" s="12"/>
      <c r="F6" s="13"/>
    </row>
    <row r="7" spans="1:6" ht="15.75" thickBot="1">
      <c r="A7" s="114" t="s">
        <v>8</v>
      </c>
      <c r="B7" s="115"/>
      <c r="C7" s="115"/>
      <c r="D7" s="116">
        <f>D8+D13+D15+D20</f>
        <v>16804820</v>
      </c>
      <c r="E7" s="116">
        <f>SUM(E8,E13,E15,E20)</f>
        <v>23244</v>
      </c>
      <c r="F7" s="117">
        <f>SUM(D7:E7)</f>
        <v>16828064</v>
      </c>
    </row>
    <row r="8" spans="1:6">
      <c r="A8" s="14">
        <v>30</v>
      </c>
      <c r="B8" s="15" t="s">
        <v>9</v>
      </c>
      <c r="C8" s="16"/>
      <c r="D8" s="17">
        <f>SUM(D9:D11)</f>
        <v>8255833</v>
      </c>
      <c r="E8" s="17">
        <f>SUM(E9:E11)</f>
        <v>0</v>
      </c>
      <c r="F8" s="18">
        <f>SUM(F9:F11)</f>
        <v>8255833</v>
      </c>
    </row>
    <row r="9" spans="1:6">
      <c r="A9" s="19"/>
      <c r="B9" s="20"/>
      <c r="C9" s="20" t="s">
        <v>10</v>
      </c>
      <c r="D9" s="21">
        <v>8166333</v>
      </c>
      <c r="E9" s="22">
        <v>0</v>
      </c>
      <c r="F9" s="23">
        <f>SUM(D9:E9)</f>
        <v>8166333</v>
      </c>
    </row>
    <row r="10" spans="1:6">
      <c r="A10" s="19"/>
      <c r="B10" s="20"/>
      <c r="C10" s="20" t="s">
        <v>11</v>
      </c>
      <c r="D10" s="21">
        <v>84500</v>
      </c>
      <c r="E10" s="22">
        <v>0</v>
      </c>
      <c r="F10" s="23">
        <f>SUM(D10:E10)</f>
        <v>84500</v>
      </c>
    </row>
    <row r="11" spans="1:6">
      <c r="A11" s="24"/>
      <c r="B11" s="25"/>
      <c r="C11" s="20" t="s">
        <v>12</v>
      </c>
      <c r="D11" s="26">
        <v>5000</v>
      </c>
      <c r="E11" s="27">
        <v>0</v>
      </c>
      <c r="F11" s="23">
        <f>SUM(D11:E11)</f>
        <v>5000</v>
      </c>
    </row>
    <row r="12" spans="1:6" ht="15.75" thickBot="1">
      <c r="A12" s="28"/>
      <c r="B12" s="29"/>
      <c r="C12" s="29"/>
      <c r="D12" s="30"/>
      <c r="E12" s="31"/>
      <c r="F12" s="13"/>
    </row>
    <row r="13" spans="1:6" ht="15.75" thickBot="1">
      <c r="A13" s="32">
        <v>32</v>
      </c>
      <c r="B13" s="33" t="s">
        <v>13</v>
      </c>
      <c r="C13" s="33"/>
      <c r="D13" s="34">
        <v>1810328</v>
      </c>
      <c r="E13" s="35">
        <v>0</v>
      </c>
      <c r="F13" s="36">
        <f>SUM(D13:E13)</f>
        <v>1810328</v>
      </c>
    </row>
    <row r="14" spans="1:6" ht="15.75" thickBot="1">
      <c r="A14" s="37"/>
      <c r="B14" s="38"/>
      <c r="C14" s="38"/>
      <c r="D14" s="39"/>
      <c r="E14" s="40"/>
      <c r="F14" s="41"/>
    </row>
    <row r="15" spans="1:6" ht="15.75" thickBot="1">
      <c r="A15" s="32">
        <v>35</v>
      </c>
      <c r="B15" s="33" t="s">
        <v>14</v>
      </c>
      <c r="C15" s="33"/>
      <c r="D15" s="34">
        <f>SUM(D16:D18)</f>
        <v>6643992</v>
      </c>
      <c r="E15" s="34">
        <f>SUM(E16,E17,E18)</f>
        <v>10834</v>
      </c>
      <c r="F15" s="42">
        <f>SUM(F16:F18)</f>
        <v>6654826</v>
      </c>
    </row>
    <row r="16" spans="1:6">
      <c r="A16" s="43"/>
      <c r="B16" s="44"/>
      <c r="C16" s="44" t="s">
        <v>15</v>
      </c>
      <c r="D16" s="45">
        <v>1893755</v>
      </c>
      <c r="E16" s="46">
        <v>0</v>
      </c>
      <c r="F16" s="47">
        <f>SUM(D16:E16)</f>
        <v>1893755</v>
      </c>
    </row>
    <row r="17" spans="1:6">
      <c r="A17" s="19"/>
      <c r="B17" s="20"/>
      <c r="C17" s="48" t="s">
        <v>16</v>
      </c>
      <c r="D17" s="49">
        <v>4305080</v>
      </c>
      <c r="E17" s="50">
        <v>0</v>
      </c>
      <c r="F17" s="23">
        <f>SUM(D17:E17)</f>
        <v>4305080</v>
      </c>
    </row>
    <row r="18" spans="1:6" ht="29.25">
      <c r="A18" s="118"/>
      <c r="B18" s="66"/>
      <c r="C18" s="52" t="s">
        <v>17</v>
      </c>
      <c r="D18" s="64">
        <v>445157</v>
      </c>
      <c r="E18" s="119">
        <v>10834</v>
      </c>
      <c r="F18" s="120">
        <f>SUM(D18:E18)</f>
        <v>455991</v>
      </c>
    </row>
    <row r="19" spans="1:6" ht="15.75" thickBot="1">
      <c r="A19" s="55"/>
      <c r="B19" s="56"/>
      <c r="C19" s="57"/>
      <c r="D19" s="58"/>
      <c r="E19" s="31"/>
      <c r="F19" s="13"/>
    </row>
    <row r="20" spans="1:6" ht="15.75" thickBot="1">
      <c r="A20" s="32">
        <v>38</v>
      </c>
      <c r="B20" s="33" t="s">
        <v>18</v>
      </c>
      <c r="C20" s="59"/>
      <c r="D20" s="34">
        <f>SUM(D21:D24)</f>
        <v>94667</v>
      </c>
      <c r="E20" s="34">
        <f>SUM(E21:E24)</f>
        <v>12410</v>
      </c>
      <c r="F20" s="42">
        <f>SUM(F21:F24)</f>
        <v>107077</v>
      </c>
    </row>
    <row r="21" spans="1:6">
      <c r="A21" s="14"/>
      <c r="B21" s="16"/>
      <c r="C21" s="60" t="s">
        <v>19</v>
      </c>
      <c r="D21" s="61">
        <v>45658</v>
      </c>
      <c r="E21" s="62">
        <v>0</v>
      </c>
      <c r="F21" s="47">
        <f>SUM(D21:E21)</f>
        <v>45658</v>
      </c>
    </row>
    <row r="22" spans="1:6">
      <c r="A22" s="19"/>
      <c r="B22" s="20"/>
      <c r="C22" s="63" t="s">
        <v>20</v>
      </c>
      <c r="D22" s="64">
        <v>6420</v>
      </c>
      <c r="E22" s="65">
        <v>0</v>
      </c>
      <c r="F22" s="23">
        <f>SUM(D22:E22)</f>
        <v>6420</v>
      </c>
    </row>
    <row r="23" spans="1:6">
      <c r="A23" s="19"/>
      <c r="B23" s="20"/>
      <c r="C23" s="66" t="s">
        <v>21</v>
      </c>
      <c r="D23" s="64">
        <v>7000</v>
      </c>
      <c r="E23" s="27">
        <v>0</v>
      </c>
      <c r="F23" s="23">
        <f>SUM(D23:E23)</f>
        <v>7000</v>
      </c>
    </row>
    <row r="24" spans="1:6">
      <c r="A24" s="19"/>
      <c r="B24" s="67"/>
      <c r="C24" s="20" t="s">
        <v>22</v>
      </c>
      <c r="D24" s="64">
        <v>35589</v>
      </c>
      <c r="E24" s="65">
        <v>12410</v>
      </c>
      <c r="F24" s="23">
        <f>SUM(D24:E24)</f>
        <v>47999</v>
      </c>
    </row>
    <row r="25" spans="1:6" ht="15.75" thickBot="1">
      <c r="A25" s="28"/>
      <c r="B25" s="29"/>
      <c r="C25" s="29"/>
      <c r="D25" s="30"/>
      <c r="E25" s="31"/>
      <c r="F25" s="13"/>
    </row>
    <row r="26" spans="1:6" ht="15.75" thickBot="1">
      <c r="A26" s="114" t="s">
        <v>23</v>
      </c>
      <c r="B26" s="115"/>
      <c r="C26" s="115"/>
      <c r="D26" s="116">
        <f>D27+D32</f>
        <v>16067439</v>
      </c>
      <c r="E26" s="116">
        <f>E27+E32</f>
        <v>48236</v>
      </c>
      <c r="F26" s="117">
        <f>F27+F32</f>
        <v>16115675</v>
      </c>
    </row>
    <row r="27" spans="1:6" ht="15.75" thickBot="1">
      <c r="A27" s="32">
        <v>4</v>
      </c>
      <c r="B27" s="33" t="s">
        <v>24</v>
      </c>
      <c r="C27" s="33"/>
      <c r="D27" s="34">
        <f>SUM(D28:D30)</f>
        <v>1333236</v>
      </c>
      <c r="E27" s="34">
        <f>SUM(E28:E30)</f>
        <v>-171077</v>
      </c>
      <c r="F27" s="42">
        <f>SUM(F28:F30)</f>
        <v>1162159</v>
      </c>
    </row>
    <row r="28" spans="1:6">
      <c r="A28" s="43"/>
      <c r="B28" s="44">
        <v>41</v>
      </c>
      <c r="C28" s="68" t="s">
        <v>25</v>
      </c>
      <c r="D28" s="69">
        <v>582128</v>
      </c>
      <c r="E28" s="70">
        <v>0</v>
      </c>
      <c r="F28" s="47">
        <f>SUM(D28:E28)</f>
        <v>582128</v>
      </c>
    </row>
    <row r="29" spans="1:6" ht="29.25">
      <c r="A29" s="121"/>
      <c r="B29" s="51">
        <v>45</v>
      </c>
      <c r="C29" s="51" t="s">
        <v>26</v>
      </c>
      <c r="D29" s="53">
        <v>724362</v>
      </c>
      <c r="E29" s="71">
        <v>-171077</v>
      </c>
      <c r="F29" s="54">
        <f>SUM(D29:E29)</f>
        <v>553285</v>
      </c>
    </row>
    <row r="30" spans="1:6">
      <c r="A30" s="19"/>
      <c r="B30" s="72">
        <v>452</v>
      </c>
      <c r="C30" s="72" t="s">
        <v>27</v>
      </c>
      <c r="D30" s="49">
        <v>26746</v>
      </c>
      <c r="E30" s="27">
        <v>0</v>
      </c>
      <c r="F30" s="23">
        <f>SUM(D30:E30)</f>
        <v>26746</v>
      </c>
    </row>
    <row r="31" spans="1:6" ht="15.75" thickBot="1">
      <c r="A31" s="55"/>
      <c r="B31" s="73"/>
      <c r="C31" s="73"/>
      <c r="D31" s="74"/>
      <c r="E31" s="31"/>
      <c r="F31" s="13"/>
    </row>
    <row r="32" spans="1:6" ht="15.75" thickBot="1">
      <c r="A32" s="32">
        <v>5.6</v>
      </c>
      <c r="B32" s="33" t="s">
        <v>28</v>
      </c>
      <c r="C32" s="33"/>
      <c r="D32" s="34">
        <f>SUM(D33:D35)</f>
        <v>14734203</v>
      </c>
      <c r="E32" s="34">
        <f>SUM(E33:E35)</f>
        <v>219313</v>
      </c>
      <c r="F32" s="42">
        <f>SUM(F33:F35)</f>
        <v>14953516</v>
      </c>
    </row>
    <row r="33" spans="1:6">
      <c r="A33" s="75"/>
      <c r="B33" s="76"/>
      <c r="C33" s="76" t="s">
        <v>29</v>
      </c>
      <c r="D33" s="77">
        <v>10320476</v>
      </c>
      <c r="E33" s="78">
        <v>-1584</v>
      </c>
      <c r="F33" s="79">
        <f>SUM(D33:E33)</f>
        <v>10318892</v>
      </c>
    </row>
    <row r="34" spans="1:6">
      <c r="A34" s="19"/>
      <c r="B34" s="20"/>
      <c r="C34" s="20" t="s">
        <v>30</v>
      </c>
      <c r="D34" s="64">
        <v>4409849</v>
      </c>
      <c r="E34" s="80">
        <v>189897</v>
      </c>
      <c r="F34" s="23">
        <f>SUM(D34:E34)</f>
        <v>4599746</v>
      </c>
    </row>
    <row r="35" spans="1:6">
      <c r="A35" s="81"/>
      <c r="B35" s="67"/>
      <c r="C35" s="20" t="s">
        <v>31</v>
      </c>
      <c r="D35" s="49">
        <v>3878</v>
      </c>
      <c r="E35" s="80">
        <v>31000</v>
      </c>
      <c r="F35" s="23">
        <f>SUM(D35:E35)</f>
        <v>34878</v>
      </c>
    </row>
    <row r="36" spans="1:6" ht="15.75" thickBot="1">
      <c r="A36" s="82"/>
      <c r="B36" s="83"/>
      <c r="C36" s="84"/>
      <c r="D36" s="85"/>
      <c r="E36" s="86"/>
      <c r="F36" s="87"/>
    </row>
    <row r="37" spans="1:6" ht="15.75" thickBot="1">
      <c r="A37" s="127" t="s">
        <v>32</v>
      </c>
      <c r="B37" s="128"/>
      <c r="C37" s="129"/>
      <c r="D37" s="130">
        <f>D7-D26</f>
        <v>737381</v>
      </c>
      <c r="E37" s="130">
        <f>E7-E26</f>
        <v>-24992</v>
      </c>
      <c r="F37" s="131">
        <f>F7-F26</f>
        <v>712389</v>
      </c>
    </row>
    <row r="38" spans="1:6" ht="15.75" thickBot="1">
      <c r="A38" s="37"/>
      <c r="B38" s="38"/>
      <c r="C38" s="38"/>
      <c r="D38" s="39"/>
      <c r="E38" s="40"/>
      <c r="F38" s="41"/>
    </row>
    <row r="39" spans="1:6" ht="15.75" thickBot="1">
      <c r="A39" s="132" t="s">
        <v>33</v>
      </c>
      <c r="B39" s="133"/>
      <c r="C39" s="133"/>
      <c r="D39" s="134">
        <f>D40+D41+D42+D43+D44+D45</f>
        <v>-3792061</v>
      </c>
      <c r="E39" s="134">
        <f>E40+E41+E42+E43+E44+E45</f>
        <v>24992</v>
      </c>
      <c r="F39" s="135">
        <f>F40+F41+F42+F43+F44+F45</f>
        <v>-3767069</v>
      </c>
    </row>
    <row r="40" spans="1:6">
      <c r="A40" s="43"/>
      <c r="B40" s="44"/>
      <c r="C40" s="44" t="s">
        <v>34</v>
      </c>
      <c r="D40" s="88">
        <v>10000</v>
      </c>
      <c r="E40" s="70">
        <v>0</v>
      </c>
      <c r="F40" s="47">
        <f t="shared" ref="F40:F45" si="0">SUM(D40:E40)</f>
        <v>10000</v>
      </c>
    </row>
    <row r="41" spans="1:6">
      <c r="A41" s="19"/>
      <c r="B41" s="20"/>
      <c r="C41" s="20" t="s">
        <v>35</v>
      </c>
      <c r="D41" s="49">
        <v>-7485777</v>
      </c>
      <c r="E41" s="27">
        <v>-75008</v>
      </c>
      <c r="F41" s="23">
        <f t="shared" si="0"/>
        <v>-7560785</v>
      </c>
    </row>
    <row r="42" spans="1:6" ht="29.25">
      <c r="A42" s="118"/>
      <c r="B42" s="66"/>
      <c r="C42" s="51" t="s">
        <v>36</v>
      </c>
      <c r="D42" s="64">
        <v>3719527</v>
      </c>
      <c r="E42" s="122">
        <v>100000</v>
      </c>
      <c r="F42" s="54">
        <f t="shared" si="0"/>
        <v>3819527</v>
      </c>
    </row>
    <row r="43" spans="1:6" ht="29.25">
      <c r="A43" s="118"/>
      <c r="B43" s="66"/>
      <c r="C43" s="51" t="s">
        <v>37</v>
      </c>
      <c r="D43" s="64">
        <v>-10000</v>
      </c>
      <c r="E43" s="122">
        <v>0</v>
      </c>
      <c r="F43" s="54">
        <f t="shared" si="0"/>
        <v>-10000</v>
      </c>
    </row>
    <row r="44" spans="1:6">
      <c r="A44" s="19"/>
      <c r="B44" s="89"/>
      <c r="C44" s="20" t="s">
        <v>38</v>
      </c>
      <c r="D44" s="90">
        <v>15000</v>
      </c>
      <c r="E44" s="27">
        <v>0</v>
      </c>
      <c r="F44" s="23">
        <f t="shared" si="0"/>
        <v>15000</v>
      </c>
    </row>
    <row r="45" spans="1:6">
      <c r="A45" s="19"/>
      <c r="B45" s="66"/>
      <c r="C45" s="20" t="s">
        <v>39</v>
      </c>
      <c r="D45" s="49">
        <v>-40811</v>
      </c>
      <c r="E45" s="27">
        <v>0</v>
      </c>
      <c r="F45" s="23">
        <f t="shared" si="0"/>
        <v>-40811</v>
      </c>
    </row>
    <row r="46" spans="1:6" ht="15.75" thickBot="1">
      <c r="A46" s="28"/>
      <c r="B46" s="29"/>
      <c r="C46" s="29"/>
      <c r="D46" s="30"/>
      <c r="E46" s="31"/>
      <c r="F46" s="13"/>
    </row>
    <row r="47" spans="1:6" ht="15.75" thickBot="1">
      <c r="A47" s="114" t="s">
        <v>40</v>
      </c>
      <c r="B47" s="115"/>
      <c r="C47" s="115"/>
      <c r="D47" s="130">
        <f>D37+D39</f>
        <v>-3054680</v>
      </c>
      <c r="E47" s="130">
        <f>E37+E39</f>
        <v>0</v>
      </c>
      <c r="F47" s="131">
        <f>F37+F39</f>
        <v>-3054680</v>
      </c>
    </row>
    <row r="48" spans="1:6" ht="15.75" thickBot="1">
      <c r="A48" s="91"/>
      <c r="B48" s="92"/>
      <c r="C48" s="92"/>
      <c r="D48" s="93"/>
      <c r="E48" s="40"/>
      <c r="F48" s="41"/>
    </row>
    <row r="49" spans="1:6" ht="15.75" thickBot="1">
      <c r="A49" s="136" t="s">
        <v>41</v>
      </c>
      <c r="B49" s="137"/>
      <c r="C49" s="137"/>
      <c r="D49" s="138">
        <f>D50+D52</f>
        <v>1030155</v>
      </c>
      <c r="E49" s="138">
        <f>E50+E52</f>
        <v>0</v>
      </c>
      <c r="F49" s="139">
        <f>F50+F52</f>
        <v>1030155</v>
      </c>
    </row>
    <row r="50" spans="1:6">
      <c r="A50" s="43"/>
      <c r="B50" s="94" t="s">
        <v>42</v>
      </c>
      <c r="C50" s="94"/>
      <c r="D50" s="95">
        <v>1628144</v>
      </c>
      <c r="E50" s="96">
        <v>0</v>
      </c>
      <c r="F50" s="97">
        <f>SUM(D50:E50)</f>
        <v>1628144</v>
      </c>
    </row>
    <row r="51" spans="1:6">
      <c r="A51" s="19"/>
      <c r="B51" s="20"/>
      <c r="C51" s="51"/>
      <c r="D51" s="90"/>
      <c r="E51" s="27"/>
      <c r="F51" s="98"/>
    </row>
    <row r="52" spans="1:6">
      <c r="A52" s="19"/>
      <c r="B52" s="67" t="s">
        <v>43</v>
      </c>
      <c r="C52" s="20"/>
      <c r="D52" s="99">
        <v>-597989</v>
      </c>
      <c r="E52" s="100">
        <v>0</v>
      </c>
      <c r="F52" s="101">
        <f>SUM(D52:E52)</f>
        <v>-597989</v>
      </c>
    </row>
    <row r="53" spans="1:6" ht="15.75" thickBot="1">
      <c r="A53" s="55"/>
      <c r="B53" s="56"/>
      <c r="C53" s="56"/>
      <c r="D53" s="102"/>
      <c r="E53" s="31"/>
      <c r="F53" s="13"/>
    </row>
    <row r="54" spans="1:6" ht="15.75" thickBot="1">
      <c r="A54" s="103" t="s">
        <v>44</v>
      </c>
      <c r="B54" s="104"/>
      <c r="C54" s="105"/>
      <c r="D54" s="106"/>
      <c r="E54" s="107"/>
      <c r="F54" s="108"/>
    </row>
    <row r="55" spans="1:6">
      <c r="A55" s="109"/>
      <c r="B55" s="110"/>
      <c r="C55" s="111" t="s">
        <v>45</v>
      </c>
      <c r="D55" s="112">
        <v>-2205963</v>
      </c>
      <c r="E55" s="96">
        <v>0</v>
      </c>
      <c r="F55" s="97">
        <f>SUM(D55:E55)</f>
        <v>-2205963</v>
      </c>
    </row>
    <row r="56" spans="1:6" ht="44.25" thickBot="1">
      <c r="A56" s="123"/>
      <c r="B56" s="113"/>
      <c r="C56" s="113" t="s">
        <v>46</v>
      </c>
      <c r="D56" s="124">
        <v>-181438</v>
      </c>
      <c r="E56" s="125">
        <v>0</v>
      </c>
      <c r="F56" s="126">
        <f>SUM(D56:E56)</f>
        <v>-181438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0" zoomScaleNormal="110" workbookViewId="0">
      <selection activeCell="H6" sqref="H6"/>
    </sheetView>
  </sheetViews>
  <sheetFormatPr defaultRowHeight="15"/>
  <cols>
    <col min="1" max="1" width="11.85546875" customWidth="1"/>
    <col min="2" max="2" width="38.28515625" customWidth="1"/>
    <col min="3" max="3" width="14.5703125" customWidth="1"/>
    <col min="4" max="4" width="11" customWidth="1"/>
    <col min="5" max="5" width="11.42578125" customWidth="1"/>
  </cols>
  <sheetData>
    <row r="1" spans="1:5" ht="45">
      <c r="A1" s="140"/>
      <c r="B1" s="141" t="s">
        <v>47</v>
      </c>
      <c r="C1" s="140"/>
      <c r="D1" s="140"/>
      <c r="E1" s="140"/>
    </row>
    <row r="2" spans="1:5" ht="15.75" thickBot="1">
      <c r="A2" s="140"/>
      <c r="B2" s="140"/>
      <c r="C2" s="140"/>
      <c r="D2" s="140"/>
      <c r="E2" s="140"/>
    </row>
    <row r="3" spans="1:5" ht="43.5" thickBot="1">
      <c r="A3" s="142" t="s">
        <v>3</v>
      </c>
      <c r="B3" s="143" t="s">
        <v>48</v>
      </c>
      <c r="C3" s="144" t="s">
        <v>5</v>
      </c>
      <c r="D3" s="144" t="s">
        <v>6</v>
      </c>
      <c r="E3" s="145" t="s">
        <v>7</v>
      </c>
    </row>
    <row r="4" spans="1:5" ht="15.75" thickBot="1">
      <c r="A4" s="146"/>
      <c r="B4" s="147"/>
      <c r="C4" s="147"/>
      <c r="D4" s="147"/>
      <c r="E4" s="148"/>
    </row>
    <row r="5" spans="1:5" ht="15.75" thickBot="1">
      <c r="A5" s="161" t="s">
        <v>49</v>
      </c>
      <c r="B5" s="162" t="s">
        <v>14</v>
      </c>
      <c r="C5" s="163">
        <v>6643992</v>
      </c>
      <c r="D5" s="163">
        <v>10834</v>
      </c>
      <c r="E5" s="164">
        <f t="shared" ref="E5:E10" si="0">SUM(C5:D5)</f>
        <v>6654826</v>
      </c>
    </row>
    <row r="6" spans="1:5" ht="30">
      <c r="A6" s="149" t="s">
        <v>49</v>
      </c>
      <c r="B6" s="173" t="s">
        <v>50</v>
      </c>
      <c r="C6" s="150">
        <v>445157</v>
      </c>
      <c r="D6" s="150">
        <f>D7</f>
        <v>10834</v>
      </c>
      <c r="E6" s="151">
        <f t="shared" si="0"/>
        <v>455991</v>
      </c>
    </row>
    <row r="7" spans="1:5" ht="15.75" thickBot="1">
      <c r="A7" s="152" t="s">
        <v>51</v>
      </c>
      <c r="B7" s="153" t="s">
        <v>52</v>
      </c>
      <c r="C7" s="154">
        <v>272306</v>
      </c>
      <c r="D7" s="154">
        <v>10834</v>
      </c>
      <c r="E7" s="155">
        <f t="shared" si="0"/>
        <v>283140</v>
      </c>
    </row>
    <row r="8" spans="1:5" ht="15.75" thickBot="1">
      <c r="A8" s="127" t="s">
        <v>53</v>
      </c>
      <c r="B8" s="165" t="s">
        <v>18</v>
      </c>
      <c r="C8" s="163">
        <v>94667</v>
      </c>
      <c r="D8" s="166">
        <f>D9</f>
        <v>12410</v>
      </c>
      <c r="E8" s="167">
        <f t="shared" si="0"/>
        <v>107077</v>
      </c>
    </row>
    <row r="9" spans="1:5" ht="15.75" thickBot="1">
      <c r="A9" s="156">
        <v>3880</v>
      </c>
      <c r="B9" s="157" t="s">
        <v>54</v>
      </c>
      <c r="C9" s="158">
        <v>35589</v>
      </c>
      <c r="D9" s="159">
        <v>12410</v>
      </c>
      <c r="E9" s="160">
        <f t="shared" si="0"/>
        <v>47999</v>
      </c>
    </row>
    <row r="10" spans="1:5" ht="15.75" thickBot="1">
      <c r="A10" s="168"/>
      <c r="B10" s="169" t="s">
        <v>55</v>
      </c>
      <c r="C10" s="170">
        <v>16804820</v>
      </c>
      <c r="D10" s="171">
        <f>SUM(D6,D8)</f>
        <v>23244</v>
      </c>
      <c r="E10" s="172">
        <f t="shared" si="0"/>
        <v>16828064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110" zoomScaleNormal="110" workbookViewId="0">
      <selection activeCell="D6" sqref="D6:D42"/>
    </sheetView>
  </sheetViews>
  <sheetFormatPr defaultRowHeight="15"/>
  <cols>
    <col min="2" max="2" width="40.140625" customWidth="1"/>
    <col min="3" max="3" width="15.28515625" customWidth="1"/>
    <col min="4" max="4" width="10.5703125" customWidth="1"/>
    <col min="5" max="5" width="11.140625" customWidth="1"/>
  </cols>
  <sheetData>
    <row r="1" spans="1:5">
      <c r="A1" s="174"/>
      <c r="B1" s="175" t="s">
        <v>56</v>
      </c>
      <c r="C1" s="174"/>
      <c r="D1" s="174"/>
      <c r="E1" s="174"/>
    </row>
    <row r="2" spans="1:5">
      <c r="A2" s="174"/>
      <c r="B2" s="141" t="s">
        <v>57</v>
      </c>
      <c r="C2" s="174"/>
      <c r="D2" s="174"/>
      <c r="E2" s="174"/>
    </row>
    <row r="3" spans="1:5" ht="15.75" thickBot="1">
      <c r="A3" s="174"/>
      <c r="B3" s="174"/>
      <c r="C3" s="174"/>
      <c r="D3" s="174"/>
      <c r="E3" s="174"/>
    </row>
    <row r="4" spans="1:5" ht="42.75">
      <c r="A4" s="176" t="s">
        <v>3</v>
      </c>
      <c r="B4" s="177" t="s">
        <v>58</v>
      </c>
      <c r="C4" s="6" t="s">
        <v>5</v>
      </c>
      <c r="D4" s="6" t="s">
        <v>6</v>
      </c>
      <c r="E4" s="8" t="s">
        <v>7</v>
      </c>
    </row>
    <row r="5" spans="1:5" ht="15.75" thickBot="1">
      <c r="A5" s="211" t="s">
        <v>59</v>
      </c>
      <c r="B5" s="212" t="s">
        <v>60</v>
      </c>
      <c r="C5" s="213">
        <v>1425353</v>
      </c>
      <c r="D5" s="213">
        <f>SUM(D6,D10)</f>
        <v>61000</v>
      </c>
      <c r="E5" s="214">
        <f>SUM(C5:D5)</f>
        <v>1486353</v>
      </c>
    </row>
    <row r="6" spans="1:5">
      <c r="A6" s="178" t="s">
        <v>61</v>
      </c>
      <c r="B6" s="179" t="s">
        <v>62</v>
      </c>
      <c r="C6" s="180">
        <v>1056430</v>
      </c>
      <c r="D6" s="180">
        <f>D7</f>
        <v>30000</v>
      </c>
      <c r="E6" s="181">
        <f>SUM(C6:D6)</f>
        <v>1086430</v>
      </c>
    </row>
    <row r="7" spans="1:5">
      <c r="A7" s="182">
        <v>55</v>
      </c>
      <c r="B7" s="183" t="s">
        <v>30</v>
      </c>
      <c r="C7" s="184">
        <v>144064</v>
      </c>
      <c r="D7" s="184">
        <v>30000</v>
      </c>
      <c r="E7" s="185">
        <f>SUM(C7:D7)</f>
        <v>174064</v>
      </c>
    </row>
    <row r="8" spans="1:5">
      <c r="A8" s="186"/>
      <c r="B8" s="187"/>
      <c r="C8" s="184"/>
      <c r="D8" s="184"/>
      <c r="E8" s="185"/>
    </row>
    <row r="9" spans="1:5">
      <c r="A9" s="188" t="s">
        <v>63</v>
      </c>
      <c r="B9" s="189" t="s">
        <v>64</v>
      </c>
      <c r="C9" s="184"/>
      <c r="D9" s="184"/>
      <c r="E9" s="185"/>
    </row>
    <row r="10" spans="1:5">
      <c r="A10" s="182" t="s">
        <v>65</v>
      </c>
      <c r="B10" s="183" t="s">
        <v>66</v>
      </c>
      <c r="C10" s="184">
        <v>605</v>
      </c>
      <c r="D10" s="184">
        <v>31000</v>
      </c>
      <c r="E10" s="185">
        <f>SUM(C10:D10)</f>
        <v>31605</v>
      </c>
    </row>
    <row r="11" spans="1:5" ht="15.75" thickBot="1">
      <c r="A11" s="190"/>
      <c r="B11" s="191"/>
      <c r="C11" s="192"/>
      <c r="D11" s="192"/>
      <c r="E11" s="193"/>
    </row>
    <row r="12" spans="1:5" ht="15.75" thickBot="1">
      <c r="A12" s="218" t="s">
        <v>67</v>
      </c>
      <c r="B12" s="219" t="s">
        <v>68</v>
      </c>
      <c r="C12" s="170">
        <v>344940</v>
      </c>
      <c r="D12" s="170">
        <f>SUM(D14,D17,D20,D21,D24)</f>
        <v>-42696</v>
      </c>
      <c r="E12" s="217">
        <f>SUM(C12:D12)</f>
        <v>302244</v>
      </c>
    </row>
    <row r="13" spans="1:5">
      <c r="A13" s="178" t="s">
        <v>69</v>
      </c>
      <c r="B13" s="179" t="s">
        <v>70</v>
      </c>
      <c r="C13" s="194"/>
      <c r="D13" s="194"/>
      <c r="E13" s="195"/>
    </row>
    <row r="14" spans="1:5">
      <c r="A14" s="182">
        <v>55</v>
      </c>
      <c r="B14" s="183" t="s">
        <v>30</v>
      </c>
      <c r="C14" s="196">
        <v>85000</v>
      </c>
      <c r="D14" s="196">
        <v>-24612</v>
      </c>
      <c r="E14" s="197">
        <f>SUM(C14:D14)</f>
        <v>60388</v>
      </c>
    </row>
    <row r="15" spans="1:5">
      <c r="A15" s="182"/>
      <c r="B15" s="183"/>
      <c r="C15" s="196"/>
      <c r="D15" s="196"/>
      <c r="E15" s="197"/>
    </row>
    <row r="16" spans="1:5">
      <c r="A16" s="198" t="s">
        <v>69</v>
      </c>
      <c r="B16" s="199" t="s">
        <v>71</v>
      </c>
      <c r="C16" s="196"/>
      <c r="D16" s="196"/>
      <c r="E16" s="197"/>
    </row>
    <row r="17" spans="1:5">
      <c r="A17" s="200">
        <v>55</v>
      </c>
      <c r="B17" s="201" t="s">
        <v>30</v>
      </c>
      <c r="C17" s="196">
        <v>15000</v>
      </c>
      <c r="D17" s="196">
        <v>-10000</v>
      </c>
      <c r="E17" s="197">
        <f>SUM(C17:D17)</f>
        <v>5000</v>
      </c>
    </row>
    <row r="18" spans="1:5">
      <c r="A18" s="202"/>
      <c r="B18" s="203"/>
      <c r="C18" s="196"/>
      <c r="D18" s="196"/>
      <c r="E18" s="197"/>
    </row>
    <row r="19" spans="1:5">
      <c r="A19" s="220" t="s">
        <v>72</v>
      </c>
      <c r="B19" s="221" t="s">
        <v>73</v>
      </c>
      <c r="C19" s="184"/>
      <c r="D19" s="184"/>
      <c r="E19" s="185"/>
    </row>
    <row r="20" spans="1:5">
      <c r="A20" s="222" t="s">
        <v>74</v>
      </c>
      <c r="B20" s="223" t="s">
        <v>52</v>
      </c>
      <c r="C20" s="184">
        <v>171077</v>
      </c>
      <c r="D20" s="184">
        <v>-171077</v>
      </c>
      <c r="E20" s="185">
        <f>SUM(C20:D20)</f>
        <v>0</v>
      </c>
    </row>
    <row r="21" spans="1:5">
      <c r="A21" s="200">
        <v>55</v>
      </c>
      <c r="B21" s="201" t="s">
        <v>30</v>
      </c>
      <c r="C21" s="184">
        <v>0</v>
      </c>
      <c r="D21" s="184">
        <v>172993</v>
      </c>
      <c r="E21" s="185">
        <f>SUM(C21:D21)</f>
        <v>172993</v>
      </c>
    </row>
    <row r="22" spans="1:5">
      <c r="A22" s="204"/>
      <c r="B22" s="205"/>
      <c r="C22" s="184"/>
      <c r="D22" s="184"/>
      <c r="E22" s="185"/>
    </row>
    <row r="23" spans="1:5">
      <c r="A23" s="198" t="s">
        <v>75</v>
      </c>
      <c r="B23" s="199" t="s">
        <v>76</v>
      </c>
      <c r="C23" s="184"/>
      <c r="D23" s="184"/>
      <c r="E23" s="185"/>
    </row>
    <row r="24" spans="1:5">
      <c r="A24" s="200">
        <v>55</v>
      </c>
      <c r="B24" s="201" t="s">
        <v>30</v>
      </c>
      <c r="C24" s="184">
        <v>58863</v>
      </c>
      <c r="D24" s="184">
        <v>-10000</v>
      </c>
      <c r="E24" s="185">
        <f>SUM(C24:D24)</f>
        <v>48863</v>
      </c>
    </row>
    <row r="25" spans="1:5" ht="15.75" thickBot="1">
      <c r="A25" s="190"/>
      <c r="B25" s="191"/>
      <c r="C25" s="192"/>
      <c r="D25" s="192"/>
      <c r="E25" s="193"/>
    </row>
    <row r="26" spans="1:5" ht="15.75" thickBot="1">
      <c r="A26" s="250" t="s">
        <v>77</v>
      </c>
      <c r="B26" s="251" t="s">
        <v>78</v>
      </c>
      <c r="C26" s="170">
        <v>474829</v>
      </c>
      <c r="D26" s="170">
        <f>SUM(D28,D31)</f>
        <v>-10434</v>
      </c>
      <c r="E26" s="217">
        <f>SUM(C26:D26)</f>
        <v>464395</v>
      </c>
    </row>
    <row r="27" spans="1:5" ht="30">
      <c r="A27" s="224" t="s">
        <v>79</v>
      </c>
      <c r="B27" s="206" t="s">
        <v>80</v>
      </c>
      <c r="C27" s="225"/>
      <c r="D27" s="225"/>
      <c r="E27" s="226"/>
    </row>
    <row r="28" spans="1:5">
      <c r="A28" s="227" t="s">
        <v>81</v>
      </c>
      <c r="B28" s="228" t="s">
        <v>30</v>
      </c>
      <c r="C28" s="229">
        <v>70298</v>
      </c>
      <c r="D28" s="229">
        <v>-4182</v>
      </c>
      <c r="E28" s="230">
        <f>SUM(C28:D28)</f>
        <v>66116</v>
      </c>
    </row>
    <row r="29" spans="1:5">
      <c r="A29" s="231"/>
      <c r="B29" s="232"/>
      <c r="C29" s="229"/>
      <c r="D29" s="229"/>
      <c r="E29" s="230"/>
    </row>
    <row r="30" spans="1:5" ht="30">
      <c r="A30" s="233" t="s">
        <v>82</v>
      </c>
      <c r="B30" s="207" t="s">
        <v>83</v>
      </c>
      <c r="C30" s="229"/>
      <c r="D30" s="229"/>
      <c r="E30" s="230"/>
    </row>
    <row r="31" spans="1:5">
      <c r="A31" s="227" t="s">
        <v>81</v>
      </c>
      <c r="B31" s="228" t="s">
        <v>30</v>
      </c>
      <c r="C31" s="229">
        <v>6252</v>
      </c>
      <c r="D31" s="229">
        <v>-6252</v>
      </c>
      <c r="E31" s="230">
        <f>SUM(C31:D31)</f>
        <v>0</v>
      </c>
    </row>
    <row r="32" spans="1:5" ht="15.75" thickBot="1">
      <c r="A32" s="234"/>
      <c r="B32" s="235"/>
      <c r="C32" s="236"/>
      <c r="D32" s="236"/>
      <c r="E32" s="237"/>
    </row>
    <row r="33" spans="1:5" ht="15.75" thickBot="1">
      <c r="A33" s="215" t="s">
        <v>84</v>
      </c>
      <c r="B33" s="216" t="s">
        <v>85</v>
      </c>
      <c r="C33" s="252">
        <v>9031198</v>
      </c>
      <c r="D33" s="252">
        <f>SUM(D34,D38)</f>
        <v>40366</v>
      </c>
      <c r="E33" s="253">
        <f>SUM(C33:D33)</f>
        <v>9071564</v>
      </c>
    </row>
    <row r="34" spans="1:5">
      <c r="A34" s="224" t="s">
        <v>86</v>
      </c>
      <c r="B34" s="238" t="s">
        <v>87</v>
      </c>
      <c r="C34" s="239">
        <v>913230</v>
      </c>
      <c r="D34" s="239">
        <f>D36</f>
        <v>-1584</v>
      </c>
      <c r="E34" s="240">
        <f>SUM(C34:D34)</f>
        <v>911646</v>
      </c>
    </row>
    <row r="35" spans="1:5">
      <c r="A35" s="227" t="s">
        <v>88</v>
      </c>
      <c r="B35" s="228" t="s">
        <v>29</v>
      </c>
      <c r="C35" s="229"/>
      <c r="D35" s="229"/>
      <c r="E35" s="230"/>
    </row>
    <row r="36" spans="1:5">
      <c r="A36" s="227"/>
      <c r="B36" s="228" t="s">
        <v>89</v>
      </c>
      <c r="C36" s="229">
        <v>749647</v>
      </c>
      <c r="D36" s="229">
        <v>-1584</v>
      </c>
      <c r="E36" s="230">
        <f>SUM(C36:D36)</f>
        <v>748063</v>
      </c>
    </row>
    <row r="37" spans="1:5">
      <c r="A37" s="227"/>
      <c r="B37" s="228"/>
      <c r="C37" s="229"/>
      <c r="D37" s="229"/>
      <c r="E37" s="230"/>
    </row>
    <row r="38" spans="1:5">
      <c r="A38" s="241" t="s">
        <v>90</v>
      </c>
      <c r="B38" s="208" t="s">
        <v>91</v>
      </c>
      <c r="C38" s="242">
        <v>1535335</v>
      </c>
      <c r="D38" s="242">
        <f>D40</f>
        <v>41950</v>
      </c>
      <c r="E38" s="243">
        <f>SUM(C38:D38)</f>
        <v>1577285</v>
      </c>
    </row>
    <row r="39" spans="1:5">
      <c r="A39" s="244" t="s">
        <v>81</v>
      </c>
      <c r="B39" s="209" t="s">
        <v>92</v>
      </c>
      <c r="C39" s="229"/>
      <c r="D39" s="229"/>
      <c r="E39" s="230"/>
    </row>
    <row r="40" spans="1:5">
      <c r="A40" s="245"/>
      <c r="B40" s="209" t="s">
        <v>89</v>
      </c>
      <c r="C40" s="229">
        <v>144688</v>
      </c>
      <c r="D40" s="229">
        <v>41950</v>
      </c>
      <c r="E40" s="230">
        <f>SUM(C40:D40)</f>
        <v>186638</v>
      </c>
    </row>
    <row r="41" spans="1:5" ht="15.75" thickBot="1">
      <c r="A41" s="246"/>
      <c r="B41" s="210"/>
      <c r="C41" s="247"/>
      <c r="D41" s="247"/>
      <c r="E41" s="248"/>
    </row>
    <row r="42" spans="1:5" ht="15.75" thickBot="1">
      <c r="A42" s="168"/>
      <c r="B42" s="169" t="s">
        <v>93</v>
      </c>
      <c r="C42" s="252">
        <v>16067439</v>
      </c>
      <c r="D42" s="252">
        <f>SUM(D5,D12,D26,D33)</f>
        <v>48236</v>
      </c>
      <c r="E42" s="253">
        <f>SUM(C42:D42)</f>
        <v>16115675</v>
      </c>
    </row>
    <row r="43" spans="1:5">
      <c r="A43" s="249"/>
      <c r="B43" s="249"/>
      <c r="C43" s="249"/>
      <c r="D43" s="249"/>
      <c r="E43" s="24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I9" sqref="I9"/>
    </sheetView>
  </sheetViews>
  <sheetFormatPr defaultRowHeight="15"/>
  <cols>
    <col min="2" max="2" width="39.7109375" customWidth="1"/>
    <col min="3" max="3" width="15.140625" customWidth="1"/>
    <col min="4" max="4" width="11.7109375" customWidth="1"/>
    <col min="5" max="5" width="11.85546875" customWidth="1"/>
  </cols>
  <sheetData>
    <row r="1" spans="1:5">
      <c r="A1" s="1"/>
      <c r="B1" s="254" t="s">
        <v>94</v>
      </c>
      <c r="C1" s="1"/>
      <c r="D1" s="1"/>
    </row>
    <row r="2" spans="1:5">
      <c r="A2" s="1"/>
      <c r="B2" s="255" t="s">
        <v>95</v>
      </c>
      <c r="C2" s="1"/>
      <c r="D2" s="1"/>
    </row>
    <row r="3" spans="1:5">
      <c r="A3" s="1"/>
      <c r="B3" s="1"/>
      <c r="C3" s="1"/>
      <c r="D3" s="1"/>
    </row>
    <row r="4" spans="1:5" ht="15.75" thickBot="1">
      <c r="A4" s="256" t="s">
        <v>96</v>
      </c>
      <c r="B4" s="2"/>
      <c r="C4" s="1"/>
      <c r="D4" s="1"/>
    </row>
    <row r="5" spans="1:5" ht="43.5" thickBot="1">
      <c r="A5" s="277"/>
      <c r="B5" s="278"/>
      <c r="C5" s="257" t="s">
        <v>5</v>
      </c>
      <c r="D5" s="279" t="s">
        <v>6</v>
      </c>
      <c r="E5" s="258" t="s">
        <v>7</v>
      </c>
    </row>
    <row r="6" spans="1:5" ht="15.75" thickBot="1">
      <c r="A6" s="291">
        <v>381</v>
      </c>
      <c r="B6" s="292" t="s">
        <v>34</v>
      </c>
      <c r="C6" s="293">
        <f>C7</f>
        <v>10000</v>
      </c>
      <c r="D6" s="294">
        <f>D7</f>
        <v>0</v>
      </c>
      <c r="E6" s="295">
        <f>SUM(C6:D6)</f>
        <v>10000</v>
      </c>
    </row>
    <row r="7" spans="1:5">
      <c r="A7" s="259" t="s">
        <v>97</v>
      </c>
      <c r="B7" s="260" t="s">
        <v>98</v>
      </c>
      <c r="C7" s="261">
        <v>10000</v>
      </c>
      <c r="D7" s="280">
        <v>0</v>
      </c>
      <c r="E7" s="281">
        <f>SUM(C7:D7)</f>
        <v>10000</v>
      </c>
    </row>
    <row r="8" spans="1:5" ht="15.75" thickBot="1">
      <c r="A8" s="262"/>
      <c r="B8" s="235"/>
      <c r="C8" s="263"/>
      <c r="D8" s="282"/>
      <c r="E8" s="283"/>
    </row>
    <row r="9" spans="1:5" ht="15.75" thickBot="1">
      <c r="A9" s="296">
        <v>15</v>
      </c>
      <c r="B9" s="292" t="s">
        <v>99</v>
      </c>
      <c r="C9" s="294">
        <v>-7485777</v>
      </c>
      <c r="D9" s="294">
        <f>SUM(D10,D12,D14)</f>
        <v>-75008</v>
      </c>
      <c r="E9" s="295">
        <f>SUM(C9:D9)</f>
        <v>-7560785</v>
      </c>
    </row>
    <row r="10" spans="1:5">
      <c r="A10" s="284" t="s">
        <v>97</v>
      </c>
      <c r="B10" s="264" t="s">
        <v>100</v>
      </c>
      <c r="C10" s="280">
        <v>-30000</v>
      </c>
      <c r="D10" s="280">
        <v>30000</v>
      </c>
      <c r="E10" s="281">
        <f>SUM(C10:D10)</f>
        <v>0</v>
      </c>
    </row>
    <row r="11" spans="1:5">
      <c r="A11" s="231"/>
      <c r="B11" s="232"/>
      <c r="C11" s="285"/>
      <c r="D11" s="285"/>
      <c r="E11" s="286"/>
    </row>
    <row r="12" spans="1:5">
      <c r="A12" s="265" t="s">
        <v>101</v>
      </c>
      <c r="B12" s="266" t="s">
        <v>102</v>
      </c>
      <c r="C12" s="285">
        <v>-2735123</v>
      </c>
      <c r="D12" s="285">
        <v>-146958</v>
      </c>
      <c r="E12" s="286">
        <f>SUM(C12:D12)</f>
        <v>-2882081</v>
      </c>
    </row>
    <row r="13" spans="1:5">
      <c r="A13" s="231"/>
      <c r="B13" s="232"/>
      <c r="C13" s="285"/>
      <c r="D13" s="285"/>
      <c r="E13" s="286"/>
    </row>
    <row r="14" spans="1:5" ht="43.5">
      <c r="A14" s="287" t="s">
        <v>103</v>
      </c>
      <c r="B14" s="267" t="s">
        <v>104</v>
      </c>
      <c r="C14" s="285">
        <v>-68532</v>
      </c>
      <c r="D14" s="285">
        <v>41950</v>
      </c>
      <c r="E14" s="286">
        <f t="shared" ref="E14:E23" si="0">SUM(C14:D14)</f>
        <v>-26582</v>
      </c>
    </row>
    <row r="15" spans="1:5" ht="15.75" thickBot="1">
      <c r="A15" s="288"/>
      <c r="B15" s="268"/>
      <c r="C15" s="282"/>
      <c r="D15" s="282"/>
      <c r="E15" s="283"/>
    </row>
    <row r="16" spans="1:5" ht="30" thickBot="1">
      <c r="A16" s="297">
        <v>3502</v>
      </c>
      <c r="B16" s="298" t="s">
        <v>105</v>
      </c>
      <c r="C16" s="294">
        <v>3719527</v>
      </c>
      <c r="D16" s="294">
        <f>D17</f>
        <v>100000</v>
      </c>
      <c r="E16" s="295">
        <f t="shared" si="0"/>
        <v>3819527</v>
      </c>
    </row>
    <row r="17" spans="1:5" ht="57.75">
      <c r="A17" s="269" t="s">
        <v>97</v>
      </c>
      <c r="B17" s="270" t="s">
        <v>106</v>
      </c>
      <c r="C17" s="280">
        <v>1638000</v>
      </c>
      <c r="D17" s="280">
        <v>100000</v>
      </c>
      <c r="E17" s="281">
        <f t="shared" si="0"/>
        <v>1738000</v>
      </c>
    </row>
    <row r="18" spans="1:5" ht="15.75" thickBot="1">
      <c r="A18" s="271"/>
      <c r="B18" s="272"/>
      <c r="C18" s="282"/>
      <c r="D18" s="282"/>
      <c r="E18" s="283"/>
    </row>
    <row r="19" spans="1:5" ht="30" thickBot="1">
      <c r="A19" s="299">
        <v>4502</v>
      </c>
      <c r="B19" s="300" t="s">
        <v>107</v>
      </c>
      <c r="C19" s="294">
        <f>C20</f>
        <v>-10000</v>
      </c>
      <c r="D19" s="294">
        <v>0</v>
      </c>
      <c r="E19" s="295">
        <f t="shared" si="0"/>
        <v>-10000</v>
      </c>
    </row>
    <row r="20" spans="1:5" ht="29.25">
      <c r="A20" s="259" t="s">
        <v>97</v>
      </c>
      <c r="B20" s="273" t="s">
        <v>108</v>
      </c>
      <c r="C20" s="280">
        <v>-10000</v>
      </c>
      <c r="D20" s="280">
        <v>0</v>
      </c>
      <c r="E20" s="281">
        <f t="shared" si="0"/>
        <v>-10000</v>
      </c>
    </row>
    <row r="21" spans="1:5" ht="15.75" thickBot="1">
      <c r="A21" s="262"/>
      <c r="B21" s="274"/>
      <c r="C21" s="282"/>
      <c r="D21" s="282"/>
      <c r="E21" s="283"/>
    </row>
    <row r="22" spans="1:5" ht="15.75" thickBot="1">
      <c r="A22" s="299">
        <v>655</v>
      </c>
      <c r="B22" s="300" t="s">
        <v>38</v>
      </c>
      <c r="C22" s="294">
        <v>15000</v>
      </c>
      <c r="D22" s="294">
        <v>0</v>
      </c>
      <c r="E22" s="295">
        <f t="shared" si="0"/>
        <v>15000</v>
      </c>
    </row>
    <row r="23" spans="1:5" ht="15.75" thickBot="1">
      <c r="A23" s="299">
        <v>650</v>
      </c>
      <c r="B23" s="300" t="s">
        <v>39</v>
      </c>
      <c r="C23" s="294">
        <v>-40811</v>
      </c>
      <c r="D23" s="294">
        <v>0</v>
      </c>
      <c r="E23" s="295">
        <f t="shared" si="0"/>
        <v>-40811</v>
      </c>
    </row>
    <row r="24" spans="1:5" ht="15.75" thickBot="1">
      <c r="A24" s="275"/>
      <c r="B24" s="276"/>
      <c r="C24" s="289"/>
      <c r="D24" s="289"/>
      <c r="E24" s="290"/>
    </row>
    <row r="25" spans="1:5" ht="15.75" thickBot="1">
      <c r="A25" s="168"/>
      <c r="B25" s="301" t="s">
        <v>109</v>
      </c>
      <c r="C25" s="302">
        <v>-3792061</v>
      </c>
      <c r="D25" s="302">
        <f>D6+D9+D16</f>
        <v>24992</v>
      </c>
      <c r="E25" s="303">
        <f>SUM(C25:D25)</f>
        <v>-3767069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Sillamäe linna 2020. a eelarve</vt:lpstr>
      <vt:lpstr>Põhitegevuse tulud Lisa 1</vt:lpstr>
      <vt:lpstr>Põhitegevuse kulud Lisa 2</vt:lpstr>
      <vt:lpstr>Investeerimistegevus Lisa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Admin</cp:lastModifiedBy>
  <cp:lastPrinted>2020-08-17T12:29:51Z</cp:lastPrinted>
  <dcterms:created xsi:type="dcterms:W3CDTF">2020-08-11T12:32:06Z</dcterms:created>
  <dcterms:modified xsi:type="dcterms:W3CDTF">2020-08-19T12:06:28Z</dcterms:modified>
</cp:coreProperties>
</file>