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2" activeTab="3"/>
  </bookViews>
  <sheets>
    <sheet name="Sillamae linna 2017. a eelarve" sheetId="1" r:id="rId1"/>
    <sheet name="Põhitegevuse tulud Lisa 1" sheetId="2" r:id="rId2"/>
    <sheet name="Põhitegevuse kulud Lisa 2" sheetId="3" r:id="rId3"/>
    <sheet name="Investeerimistegevus Lisa 3" sheetId="4" r:id="rId4"/>
  </sheets>
  <definedNames/>
  <calcPr fullCalcOnLoad="1"/>
</workbook>
</file>

<file path=xl/sharedStrings.xml><?xml version="1.0" encoding="utf-8"?>
<sst xmlns="http://schemas.openxmlformats.org/spreadsheetml/2006/main" count="236" uniqueCount="145">
  <si>
    <t>Lisa</t>
  </si>
  <si>
    <t>Sillamäe Linnavolikogu</t>
  </si>
  <si>
    <t>SILLAMÄE  LINNA  2017. AASTA  V LISAEELARVE</t>
  </si>
  <si>
    <t>Kood</t>
  </si>
  <si>
    <t>Kirje nimetus</t>
  </si>
  <si>
    <t>Eelarve (kassa-põhine)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</si>
  <si>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</si>
  <si>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</si>
  <si>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</si>
  <si>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</si>
  <si>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</si>
  <si>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</si>
  <si>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</si>
  <si>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</si>
  <si>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</si>
  <si>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Tasandusfond (lg 1)</t>
  </si>
  <si>
    <t>Toetusfond (lg 2)</t>
  </si>
  <si>
    <t>Muud saadud toetused tegevuskuludeks</t>
  </si>
  <si>
    <t xml:space="preserve">Muud tegevustulud </t>
  </si>
  <si>
    <t>Trahvid</t>
  </si>
  <si>
    <t>Kohaliku tähtsusega maardlate kaevandamisõiguse tasu</t>
  </si>
  <si>
    <t>Laekumine vee erikasutusest</t>
  </si>
  <si>
    <t>Saastetasud ja keskkonnale tekitatud kahju hüvitis</t>
  </si>
  <si>
    <t>Segalaadilised tulud</t>
  </si>
  <si>
    <t>PÕHITEGEVUSE KULUD KOKKU</t>
  </si>
  <si>
    <t>Antavad toetused tegevuskuludeks</t>
  </si>
  <si>
    <t>Sotsiaaltoetused füüsilistele isikutele</t>
  </si>
  <si>
    <t>Sihtotstarbelised toetused tegevuskuludeks</t>
  </si>
  <si>
    <t>Tegevustoetused</t>
  </si>
  <si>
    <t>Muud tegevuskulud</t>
  </si>
  <si>
    <t>Personalikulud</t>
  </si>
  <si>
    <t>Majandamiskulud</t>
  </si>
  <si>
    <t>Muud kulud (sh 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</si>
  <si>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</si>
  <si>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</si>
  <si>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</si>
  <si>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</si>
  <si>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 (+) </t>
  </si>
  <si>
    <t>Finantstulud (+)</t>
  </si>
  <si>
    <t>Finantskulud (-)</t>
  </si>
  <si>
    <t>EELARVE TULEM (ÜLEJÄÄK (+) / PUUDUJÄÄK (-))</t>
  </si>
  <si>
    <t>FINANTSEERIMISTEGEVUS</t>
  </si>
  <si>
    <t>Kohustuste võtmine (+) sh</t>
  </si>
  <si>
    <t>Projekti "Mere pst rekonstrueerimine" laen</t>
  </si>
  <si>
    <t>Projekti "Sillamäe Gümnaasiumi hoones  raamatukogu sisustamine" laen</t>
  </si>
  <si>
    <t>Projekti "L/a Päikseke energiatõhususe tõstmine" laen</t>
  </si>
  <si>
    <t>Projekti "Keskpargi jalakäijate tee renoveerimine" laen</t>
  </si>
  <si>
    <t>Kohustuste tasumine (-)</t>
  </si>
  <si>
    <t>LIKVIIDSETE VARADE MUUTUS (+ suurenemine, - vähenemine)</t>
  </si>
  <si>
    <t>Sillamäe linna 2017. aasta V lisaeelarve Lisa 1</t>
  </si>
  <si>
    <t>Tulu nimetus</t>
  </si>
  <si>
    <t>Eelarve (kassa -põhine)</t>
  </si>
  <si>
    <t>3220</t>
  </si>
  <si>
    <t>Laekumised omavalitsusasutustelt</t>
  </si>
  <si>
    <t>Laekumised haridusasutuste majandustegevusest (inglise keele süvaõpe)</t>
  </si>
  <si>
    <t>Laekumised spordi- ja huvialakoolide tegevusest (Ulei)</t>
  </si>
  <si>
    <t>3221</t>
  </si>
  <si>
    <t>Laekumised kultuuri- ja kunstiasutuste majandustegevusest</t>
  </si>
  <si>
    <t>3233</t>
  </si>
  <si>
    <t xml:space="preserve">Üüri- ja renditulud </t>
  </si>
  <si>
    <t>3500</t>
  </si>
  <si>
    <t>Sihtotstarbelised toetused (projekt KIK Õppeprogrammid Sillamäe linna lastele)</t>
  </si>
  <si>
    <t xml:space="preserve">Saastetasud </t>
  </si>
  <si>
    <t>PÕHITEGEVUSE  TULUD  KOKKU</t>
  </si>
  <si>
    <t xml:space="preserve">                                                                                                            Sillamäe linna 2017. aasta  V lisaeelarve Lisa 2                                                                     </t>
  </si>
  <si>
    <t>Kulu nimetus</t>
  </si>
  <si>
    <t>04</t>
  </si>
  <si>
    <t>Majandus</t>
  </si>
  <si>
    <t>04740</t>
  </si>
  <si>
    <t>Territoriaalne planeerimine</t>
  </si>
  <si>
    <t>04900</t>
  </si>
  <si>
    <t xml:space="preserve">Ülalnimetamata kulud </t>
  </si>
  <si>
    <t>05</t>
  </si>
  <si>
    <t>Keskkonnakaitse</t>
  </si>
  <si>
    <t>05600</t>
  </si>
  <si>
    <t xml:space="preserve">Ülalnimetamata keskkonna kulud </t>
  </si>
  <si>
    <t>06</t>
  </si>
  <si>
    <t>Elamu- ja kommunaalmajandus</t>
  </si>
  <si>
    <t>06100</t>
  </si>
  <si>
    <t>Elamute hoovide heakord</t>
  </si>
  <si>
    <t>45</t>
  </si>
  <si>
    <t>Eraldised</t>
  </si>
  <si>
    <t xml:space="preserve">Munitsipaalkorterite korrashoid ja ülalpidamine                     </t>
  </si>
  <si>
    <t>55</t>
  </si>
  <si>
    <t>06300</t>
  </si>
  <si>
    <t>Veevarustus</t>
  </si>
  <si>
    <t>06605</t>
  </si>
  <si>
    <t xml:space="preserve">Hulkuvate loomade püüdmine </t>
  </si>
  <si>
    <t>Ülalnimetamata kulud (hoonete kindlustus)</t>
  </si>
  <si>
    <t>Kinnistute ja hoonete hooldus: V.Tškalovi 3a, 1a: - s.h.</t>
  </si>
  <si>
    <t>08</t>
  </si>
  <si>
    <t>Vaba aeg ja kultuur</t>
  </si>
  <si>
    <t>08102</t>
  </si>
  <si>
    <t>Spordikompleks Kalev</t>
  </si>
  <si>
    <t>08201</t>
  </si>
  <si>
    <t>Sillamäe Raamatukogu</t>
  </si>
  <si>
    <t>08202</t>
  </si>
  <si>
    <t>MTÜ Ukraina Kaasmaalaskond Sillamäe Vodograi</t>
  </si>
  <si>
    <t>MTÜ Sillamäe Linna Pensionäride Keskus</t>
  </si>
  <si>
    <t>08203</t>
  </si>
  <si>
    <t>Linna Muuseum</t>
  </si>
  <si>
    <t>08400</t>
  </si>
  <si>
    <t>Sillamäe Õigeusu Pühapäevakool MTÜ (SÕPK "RADUGA")</t>
  </si>
  <si>
    <t>09</t>
  </si>
  <si>
    <t>Haridus</t>
  </si>
  <si>
    <t>09110</t>
  </si>
  <si>
    <t>Lasteaed Pääsupesa</t>
  </si>
  <si>
    <t>50</t>
  </si>
  <si>
    <t xml:space="preserve">             riigieelarvest</t>
  </si>
  <si>
    <t>Lasteaed Rukkilill</t>
  </si>
  <si>
    <t>Lasteaed Päikseke</t>
  </si>
  <si>
    <t>Lasteaed Jaaniussike</t>
  </si>
  <si>
    <t xml:space="preserve">Teistes KOV õppijate kulud                 </t>
  </si>
  <si>
    <t xml:space="preserve">Majandamiskulud </t>
  </si>
  <si>
    <t>Lasteaedade reserv</t>
  </si>
  <si>
    <t>09212</t>
  </si>
  <si>
    <t>Vanalinna Kool</t>
  </si>
  <si>
    <t xml:space="preserve">             linnaeelarvest</t>
  </si>
  <si>
    <t>Kannuka Kool</t>
  </si>
  <si>
    <t>Teistes KOV õppijate kulud</t>
  </si>
  <si>
    <t>09220</t>
  </si>
  <si>
    <t>Muud hariduskorralduslikud kulud</t>
  </si>
  <si>
    <t>09510</t>
  </si>
  <si>
    <t>Sillamäe Huvi- ja Noortekeskus Ulei</t>
  </si>
  <si>
    <t>10</t>
  </si>
  <si>
    <t>Sotsiaalne kaitse</t>
  </si>
  <si>
    <t>10200</t>
  </si>
  <si>
    <t>Hoolekandeasutus Sügis</t>
  </si>
  <si>
    <t>PÕHITEGEVUSE  KULUD  KOKKU</t>
  </si>
  <si>
    <t xml:space="preserve">                                                                      Sillamäe linna 2017. aasta V lisaeelarve Lisa 3                                                                     </t>
  </si>
  <si>
    <t>INVESTEERIMISTEGEVUS</t>
  </si>
  <si>
    <t>Põhivara soetus (-) sh</t>
  </si>
  <si>
    <t>9.</t>
  </si>
  <si>
    <t>13.</t>
  </si>
  <si>
    <t>Sillamäe Vanalinna ja Kannuka koolihoonete rekonstrueerimise projekteerimistööd</t>
  </si>
  <si>
    <t>14.</t>
  </si>
  <si>
    <t>Kalda 14 hoone tamburi remont</t>
  </si>
  <si>
    <t>17.</t>
  </si>
  <si>
    <t>Kalda 14 hoone ruumide remont</t>
  </si>
  <si>
    <t>Põhivara soetuseks saadav sihtfinantseerimine(+) sh</t>
  </si>
  <si>
    <t>5.</t>
  </si>
  <si>
    <t>Lasteaiahoonetes energiatõhususe ja taastuvenergia kasutuse edendamine</t>
  </si>
  <si>
    <t>INVESTEERIMISTEGEVUS  KOKKU:</t>
  </si>
  <si>
    <t>Sillamäe Lasteaia Päikseke energiatõhususe tõstmine</t>
  </si>
  <si>
    <t xml:space="preserve">                                                                                 21. novembri 2017. a määrusele nr 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</si>
</sst>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0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 Baltic"/>
      <family val="0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 Baltic"/>
      <family val="0"/>
    </font>
    <font>
      <i/>
      <sz val="11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14" fillId="0" borderId="0">
      <alignment/>
      <protection/>
    </xf>
    <xf numFmtId="0" fontId="16" fillId="0" borderId="0">
      <alignment/>
      <protection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56" applyFont="1" applyFill="1" applyBorder="1" applyAlignment="1" applyProtection="1">
      <alignment/>
      <protection locked="0"/>
    </xf>
    <xf numFmtId="0" fontId="3" fillId="0" borderId="11" xfId="56" applyFont="1" applyFill="1" applyBorder="1" applyAlignment="1" applyProtection="1">
      <alignment/>
      <protection locked="0"/>
    </xf>
    <xf numFmtId="0" fontId="3" fillId="0" borderId="12" xfId="56" applyFont="1" applyFill="1" applyBorder="1" applyAlignment="1" applyProtection="1">
      <alignment/>
      <protection locked="0"/>
    </xf>
    <xf numFmtId="3" fontId="3" fillId="0" borderId="13" xfId="56" applyNumberFormat="1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4" fillId="0" borderId="15" xfId="67" applyFont="1" applyFill="1" applyBorder="1" applyAlignment="1">
      <alignment horizontal="center" vertical="center"/>
    </xf>
    <xf numFmtId="3" fontId="4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center" vertical="center" wrapText="1"/>
    </xf>
    <xf numFmtId="0" fontId="3" fillId="33" borderId="18" xfId="56" applyFont="1" applyFill="1" applyBorder="1" applyAlignment="1">
      <alignment/>
    </xf>
    <xf numFmtId="0" fontId="3" fillId="33" borderId="19" xfId="56" applyFont="1" applyFill="1" applyBorder="1" applyAlignment="1">
      <alignment/>
    </xf>
    <xf numFmtId="0" fontId="3" fillId="33" borderId="20" xfId="56" applyFont="1" applyFill="1" applyBorder="1" applyAlignment="1">
      <alignment/>
    </xf>
    <xf numFmtId="3" fontId="3" fillId="33" borderId="21" xfId="56" applyNumberFormat="1" applyFont="1" applyFill="1" applyBorder="1" applyAlignment="1">
      <alignment/>
    </xf>
    <xf numFmtId="3" fontId="3" fillId="33" borderId="22" xfId="56" applyNumberFormat="1" applyFont="1" applyFill="1" applyBorder="1" applyAlignment="1">
      <alignment/>
    </xf>
    <xf numFmtId="0" fontId="4" fillId="0" borderId="23" xfId="67" applyFont="1" applyFill="1" applyBorder="1" applyAlignment="1">
      <alignment/>
    </xf>
    <xf numFmtId="0" fontId="4" fillId="0" borderId="24" xfId="55" applyFont="1" applyFill="1" applyBorder="1" applyAlignment="1">
      <alignment/>
    </xf>
    <xf numFmtId="0" fontId="4" fillId="0" borderId="25" xfId="56" applyFont="1" applyFill="1" applyBorder="1" applyAlignment="1">
      <alignment/>
    </xf>
    <xf numFmtId="3" fontId="3" fillId="0" borderId="21" xfId="56" applyNumberFormat="1" applyFont="1" applyFill="1" applyBorder="1" applyAlignment="1">
      <alignment/>
    </xf>
    <xf numFmtId="3" fontId="3" fillId="0" borderId="22" xfId="56" applyNumberFormat="1" applyFont="1" applyFill="1" applyBorder="1" applyAlignment="1">
      <alignment/>
    </xf>
    <xf numFmtId="0" fontId="1" fillId="0" borderId="26" xfId="67" applyFont="1" applyFill="1" applyBorder="1" applyAlignment="1">
      <alignment/>
    </xf>
    <xf numFmtId="0" fontId="5" fillId="0" borderId="27" xfId="56" applyFont="1" applyFill="1" applyBorder="1" applyAlignment="1">
      <alignment/>
    </xf>
    <xf numFmtId="0" fontId="1" fillId="0" borderId="28" xfId="56" applyFont="1" applyFill="1" applyBorder="1" applyAlignment="1">
      <alignment/>
    </xf>
    <xf numFmtId="3" fontId="1" fillId="0" borderId="29" xfId="67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67" applyFont="1" applyFill="1" applyBorder="1" applyAlignment="1">
      <alignment/>
    </xf>
    <xf numFmtId="0" fontId="1" fillId="0" borderId="32" xfId="56" applyFont="1" applyFill="1" applyBorder="1" applyAlignment="1">
      <alignment/>
    </xf>
    <xf numFmtId="0" fontId="1" fillId="0" borderId="33" xfId="56" applyFont="1" applyFill="1" applyBorder="1" applyAlignment="1">
      <alignment/>
    </xf>
    <xf numFmtId="3" fontId="1" fillId="0" borderId="34" xfId="67" applyNumberFormat="1" applyFont="1" applyFill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56" applyFont="1" applyFill="1" applyBorder="1" applyAlignment="1">
      <alignment/>
    </xf>
    <xf numFmtId="3" fontId="1" fillId="0" borderId="16" xfId="67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0" fontId="4" fillId="0" borderId="18" xfId="67" applyFont="1" applyFill="1" applyBorder="1" applyAlignment="1">
      <alignment/>
    </xf>
    <xf numFmtId="0" fontId="4" fillId="0" borderId="19" xfId="56" applyFont="1" applyFill="1" applyBorder="1" applyAlignment="1">
      <alignment/>
    </xf>
    <xf numFmtId="0" fontId="4" fillId="0" borderId="20" xfId="56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3" fontId="1" fillId="0" borderId="42" xfId="0" applyNumberFormat="1" applyFont="1" applyBorder="1" applyAlignment="1">
      <alignment/>
    </xf>
    <xf numFmtId="0" fontId="1" fillId="0" borderId="27" xfId="56" applyFont="1" applyFill="1" applyBorder="1" applyAlignment="1">
      <alignment/>
    </xf>
    <xf numFmtId="3" fontId="1" fillId="0" borderId="29" xfId="56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0" borderId="33" xfId="55" applyFont="1" applyFill="1" applyBorder="1" applyAlignment="1">
      <alignment/>
    </xf>
    <xf numFmtId="3" fontId="1" fillId="0" borderId="34" xfId="56" applyNumberFormat="1" applyFont="1" applyFill="1" applyBorder="1" applyAlignment="1" applyProtection="1">
      <alignment/>
      <protection locked="0"/>
    </xf>
    <xf numFmtId="0" fontId="1" fillId="0" borderId="37" xfId="55" applyFont="1" applyFill="1" applyBorder="1" applyAlignment="1">
      <alignment/>
    </xf>
    <xf numFmtId="3" fontId="1" fillId="0" borderId="16" xfId="56" applyNumberFormat="1" applyFont="1" applyFill="1" applyBorder="1" applyAlignment="1">
      <alignment/>
    </xf>
    <xf numFmtId="0" fontId="4" fillId="0" borderId="43" xfId="67" applyFont="1" applyFill="1" applyBorder="1" applyAlignment="1">
      <alignment/>
    </xf>
    <xf numFmtId="0" fontId="4" fillId="0" borderId="44" xfId="56" applyFont="1" applyFill="1" applyBorder="1" applyAlignment="1">
      <alignment/>
    </xf>
    <xf numFmtId="0" fontId="4" fillId="0" borderId="21" xfId="56" applyFont="1" applyFill="1" applyBorder="1" applyAlignment="1">
      <alignment/>
    </xf>
    <xf numFmtId="0" fontId="4" fillId="0" borderId="29" xfId="67" applyFont="1" applyFill="1" applyBorder="1" applyAlignment="1">
      <alignment/>
    </xf>
    <xf numFmtId="0" fontId="4" fillId="0" borderId="45" xfId="56" applyFont="1" applyFill="1" applyBorder="1" applyAlignment="1">
      <alignment/>
    </xf>
    <xf numFmtId="0" fontId="1" fillId="0" borderId="46" xfId="56" applyFont="1" applyFill="1" applyBorder="1" applyAlignment="1">
      <alignment horizontal="left"/>
    </xf>
    <xf numFmtId="0" fontId="4" fillId="0" borderId="41" xfId="67" applyFont="1" applyFill="1" applyBorder="1" applyAlignment="1">
      <alignment/>
    </xf>
    <xf numFmtId="0" fontId="4" fillId="0" borderId="47" xfId="56" applyFont="1" applyFill="1" applyBorder="1" applyAlignment="1">
      <alignment/>
    </xf>
    <xf numFmtId="0" fontId="1" fillId="0" borderId="34" xfId="67" applyFont="1" applyFill="1" applyBorder="1" applyAlignment="1">
      <alignment/>
    </xf>
    <xf numFmtId="0" fontId="1" fillId="0" borderId="48" xfId="56" applyFont="1" applyFill="1" applyBorder="1" applyAlignment="1">
      <alignment/>
    </xf>
    <xf numFmtId="0" fontId="1" fillId="0" borderId="49" xfId="56" applyFont="1" applyFill="1" applyBorder="1" applyAlignment="1">
      <alignment/>
    </xf>
    <xf numFmtId="0" fontId="1" fillId="0" borderId="50" xfId="67" applyFont="1" applyFill="1" applyBorder="1" applyAlignment="1">
      <alignment/>
    </xf>
    <xf numFmtId="0" fontId="1" fillId="0" borderId="51" xfId="56" applyFont="1" applyFill="1" applyBorder="1" applyAlignment="1">
      <alignment/>
    </xf>
    <xf numFmtId="3" fontId="1" fillId="0" borderId="34" xfId="56" applyNumberFormat="1" applyFont="1" applyFill="1" applyBorder="1" applyAlignment="1">
      <alignment/>
    </xf>
    <xf numFmtId="0" fontId="1" fillId="0" borderId="52" xfId="67" applyFont="1" applyFill="1" applyBorder="1" applyAlignment="1">
      <alignment/>
    </xf>
    <xf numFmtId="0" fontId="3" fillId="0" borderId="53" xfId="56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4" fillId="0" borderId="24" xfId="56" applyFont="1" applyFill="1" applyBorder="1" applyAlignment="1">
      <alignment/>
    </xf>
    <xf numFmtId="0" fontId="3" fillId="0" borderId="32" xfId="56" applyFont="1" applyFill="1" applyBorder="1" applyAlignment="1">
      <alignment/>
    </xf>
    <xf numFmtId="3" fontId="1" fillId="0" borderId="16" xfId="56" applyNumberFormat="1" applyFont="1" applyFill="1" applyBorder="1" applyAlignment="1" applyProtection="1">
      <alignment/>
      <protection locked="0"/>
    </xf>
    <xf numFmtId="0" fontId="4" fillId="0" borderId="54" xfId="56" applyFont="1" applyFill="1" applyBorder="1" applyAlignment="1">
      <alignment/>
    </xf>
    <xf numFmtId="0" fontId="1" fillId="0" borderId="15" xfId="67" applyFont="1" applyFill="1" applyBorder="1" applyAlignment="1">
      <alignment/>
    </xf>
    <xf numFmtId="0" fontId="3" fillId="0" borderId="36" xfId="56" applyFont="1" applyFill="1" applyBorder="1" applyAlignment="1">
      <alignment/>
    </xf>
    <xf numFmtId="0" fontId="3" fillId="33" borderId="43" xfId="55" applyFont="1" applyFill="1" applyBorder="1" applyAlignment="1">
      <alignment horizontal="left"/>
    </xf>
    <xf numFmtId="0" fontId="3" fillId="33" borderId="44" xfId="55" applyFont="1" applyFill="1" applyBorder="1" applyAlignment="1">
      <alignment horizontal="left"/>
    </xf>
    <xf numFmtId="0" fontId="3" fillId="33" borderId="21" xfId="55" applyFont="1" applyFill="1" applyBorder="1" applyAlignment="1">
      <alignment/>
    </xf>
    <xf numFmtId="3" fontId="3" fillId="33" borderId="21" xfId="55" applyNumberFormat="1" applyFont="1" applyFill="1" applyBorder="1" applyAlignment="1">
      <alignment/>
    </xf>
    <xf numFmtId="3" fontId="3" fillId="33" borderId="22" xfId="55" applyNumberFormat="1" applyFont="1" applyFill="1" applyBorder="1" applyAlignment="1">
      <alignment/>
    </xf>
    <xf numFmtId="0" fontId="3" fillId="33" borderId="55" xfId="55" applyFont="1" applyFill="1" applyBorder="1" applyAlignment="1">
      <alignment horizontal="left"/>
    </xf>
    <xf numFmtId="0" fontId="3" fillId="33" borderId="56" xfId="55" applyFont="1" applyFill="1" applyBorder="1" applyAlignment="1">
      <alignment horizontal="left"/>
    </xf>
    <xf numFmtId="0" fontId="3" fillId="33" borderId="44" xfId="55" applyFont="1" applyFill="1" applyBorder="1" applyAlignment="1">
      <alignment/>
    </xf>
    <xf numFmtId="0" fontId="1" fillId="0" borderId="57" xfId="56" applyFont="1" applyFill="1" applyBorder="1" applyAlignment="1">
      <alignment/>
    </xf>
    <xf numFmtId="3" fontId="1" fillId="0" borderId="29" xfId="56" applyNumberFormat="1" applyFont="1" applyFill="1" applyBorder="1" applyAlignment="1" applyProtection="1">
      <alignment/>
      <protection locked="0"/>
    </xf>
    <xf numFmtId="0" fontId="1" fillId="0" borderId="58" xfId="56" applyFont="1" applyFill="1" applyBorder="1" applyAlignment="1">
      <alignment/>
    </xf>
    <xf numFmtId="0" fontId="1" fillId="0" borderId="28" xfId="55" applyFont="1" applyFill="1" applyBorder="1" applyAlignment="1">
      <alignment horizontal="left"/>
    </xf>
    <xf numFmtId="0" fontId="1" fillId="0" borderId="59" xfId="56" applyFont="1" applyFill="1" applyBorder="1" applyAlignment="1">
      <alignment/>
    </xf>
    <xf numFmtId="3" fontId="1" fillId="0" borderId="34" xfId="55" applyNumberFormat="1" applyFont="1" applyFill="1" applyBorder="1" applyAlignment="1">
      <alignment/>
    </xf>
    <xf numFmtId="0" fontId="3" fillId="33" borderId="43" xfId="56" applyFont="1" applyFill="1" applyBorder="1" applyAlignment="1">
      <alignment/>
    </xf>
    <xf numFmtId="0" fontId="3" fillId="33" borderId="44" xfId="56" applyFont="1" applyFill="1" applyBorder="1" applyAlignment="1">
      <alignment/>
    </xf>
    <xf numFmtId="0" fontId="3" fillId="33" borderId="21" xfId="56" applyFont="1" applyFill="1" applyBorder="1" applyAlignment="1">
      <alignment/>
    </xf>
    <xf numFmtId="0" fontId="3" fillId="34" borderId="38" xfId="56" applyFont="1" applyFill="1" applyBorder="1" applyAlignment="1">
      <alignment/>
    </xf>
    <xf numFmtId="0" fontId="3" fillId="34" borderId="39" xfId="56" applyFont="1" applyFill="1" applyBorder="1" applyAlignment="1">
      <alignment/>
    </xf>
    <xf numFmtId="0" fontId="3" fillId="34" borderId="40" xfId="56" applyFont="1" applyFill="1" applyBorder="1" applyAlignment="1">
      <alignment/>
    </xf>
    <xf numFmtId="3" fontId="3" fillId="34" borderId="41" xfId="55" applyNumberFormat="1" applyFont="1" applyFill="1" applyBorder="1" applyAlignment="1">
      <alignment/>
    </xf>
    <xf numFmtId="0" fontId="3" fillId="33" borderId="60" xfId="55" applyFont="1" applyFill="1" applyBorder="1" applyAlignment="1">
      <alignment/>
    </xf>
    <xf numFmtId="0" fontId="4" fillId="33" borderId="61" xfId="55" applyFont="1" applyFill="1" applyBorder="1" applyAlignment="1">
      <alignment/>
    </xf>
    <xf numFmtId="0" fontId="4" fillId="33" borderId="62" xfId="55" applyFont="1" applyFill="1" applyBorder="1" applyAlignment="1">
      <alignment/>
    </xf>
    <xf numFmtId="3" fontId="3" fillId="33" borderId="62" xfId="55" applyNumberFormat="1" applyFont="1" applyFill="1" applyBorder="1" applyAlignment="1">
      <alignment/>
    </xf>
    <xf numFmtId="3" fontId="3" fillId="33" borderId="63" xfId="55" applyNumberFormat="1" applyFont="1" applyFill="1" applyBorder="1" applyAlignment="1">
      <alignment/>
    </xf>
    <xf numFmtId="0" fontId="1" fillId="0" borderId="64" xfId="67" applyFont="1" applyFill="1" applyBorder="1" applyAlignment="1">
      <alignment/>
    </xf>
    <xf numFmtId="0" fontId="3" fillId="0" borderId="65" xfId="56" applyFont="1" applyFill="1" applyBorder="1" applyAlignment="1">
      <alignment/>
    </xf>
    <xf numFmtId="0" fontId="3" fillId="0" borderId="21" xfId="56" applyFont="1" applyFill="1" applyBorder="1" applyAlignment="1">
      <alignment/>
    </xf>
    <xf numFmtId="3" fontId="3" fillId="0" borderId="21" xfId="55" applyNumberFormat="1" applyFont="1" applyFill="1" applyBorder="1" applyAlignment="1">
      <alignment/>
    </xf>
    <xf numFmtId="0" fontId="1" fillId="0" borderId="66" xfId="67" applyFont="1" applyFill="1" applyBorder="1" applyAlignment="1">
      <alignment wrapText="1"/>
    </xf>
    <xf numFmtId="0" fontId="1" fillId="0" borderId="67" xfId="56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" fillId="0" borderId="29" xfId="55" applyNumberFormat="1" applyFont="1" applyFill="1" applyBorder="1" applyAlignment="1">
      <alignment/>
    </xf>
    <xf numFmtId="0" fontId="1" fillId="0" borderId="68" xfId="67" applyFont="1" applyFill="1" applyBorder="1" applyAlignment="1">
      <alignment wrapText="1"/>
    </xf>
    <xf numFmtId="0" fontId="1" fillId="0" borderId="69" xfId="56" applyFont="1" applyFill="1" applyBorder="1" applyAlignment="1">
      <alignment/>
    </xf>
    <xf numFmtId="0" fontId="1" fillId="0" borderId="70" xfId="67" applyFont="1" applyFill="1" applyBorder="1" applyAlignment="1">
      <alignment wrapText="1"/>
    </xf>
    <xf numFmtId="0" fontId="6" fillId="0" borderId="49" xfId="0" applyFont="1" applyBorder="1" applyAlignment="1">
      <alignment/>
    </xf>
    <xf numFmtId="0" fontId="1" fillId="0" borderId="71" xfId="67" applyFont="1" applyFill="1" applyBorder="1" applyAlignment="1">
      <alignment wrapText="1"/>
    </xf>
    <xf numFmtId="0" fontId="1" fillId="0" borderId="72" xfId="56" applyFont="1" applyFill="1" applyBorder="1" applyAlignment="1">
      <alignment/>
    </xf>
    <xf numFmtId="0" fontId="6" fillId="0" borderId="0" xfId="0" applyFont="1" applyBorder="1" applyAlignment="1">
      <alignment/>
    </xf>
    <xf numFmtId="3" fontId="1" fillId="0" borderId="16" xfId="55" applyNumberFormat="1" applyFont="1" applyFill="1" applyBorder="1" applyAlignment="1">
      <alignment/>
    </xf>
    <xf numFmtId="0" fontId="3" fillId="0" borderId="18" xfId="67" applyFont="1" applyFill="1" applyBorder="1" applyAlignment="1">
      <alignment/>
    </xf>
    <xf numFmtId="0" fontId="3" fillId="0" borderId="20" xfId="56" applyFont="1" applyFill="1" applyBorder="1" applyAlignment="1">
      <alignment/>
    </xf>
    <xf numFmtId="0" fontId="3" fillId="33" borderId="73" xfId="56" applyFont="1" applyFill="1" applyBorder="1" applyAlignment="1">
      <alignment/>
    </xf>
    <xf numFmtId="0" fontId="3" fillId="33" borderId="74" xfId="56" applyFont="1" applyFill="1" applyBorder="1" applyAlignment="1">
      <alignment/>
    </xf>
    <xf numFmtId="0" fontId="3" fillId="33" borderId="21" xfId="56" applyFont="1" applyFill="1" applyBorder="1" applyAlignment="1">
      <alignment wrapText="1"/>
    </xf>
    <xf numFmtId="3" fontId="3" fillId="35" borderId="22" xfId="0" applyNumberFormat="1" applyFont="1" applyFill="1" applyBorder="1" applyAlignment="1">
      <alignment/>
    </xf>
    <xf numFmtId="0" fontId="5" fillId="0" borderId="75" xfId="56" applyFont="1" applyFill="1" applyBorder="1" applyAlignment="1">
      <alignment wrapText="1"/>
    </xf>
    <xf numFmtId="0" fontId="6" fillId="0" borderId="76" xfId="0" applyFont="1" applyFill="1" applyBorder="1" applyAlignment="1">
      <alignment wrapText="1"/>
    </xf>
    <xf numFmtId="0" fontId="7" fillId="0" borderId="0" xfId="0" applyFont="1" applyAlignment="1">
      <alignment/>
    </xf>
    <xf numFmtId="3" fontId="9" fillId="34" borderId="0" xfId="64" applyNumberFormat="1" applyFont="1" applyFill="1" applyAlignment="1">
      <alignment horizontal="center"/>
    </xf>
    <xf numFmtId="0" fontId="7" fillId="0" borderId="0" xfId="0" applyFont="1" applyBorder="1" applyAlignment="1">
      <alignment/>
    </xf>
    <xf numFmtId="49" fontId="10" fillId="36" borderId="22" xfId="64" applyNumberFormat="1" applyFont="1" applyFill="1" applyBorder="1" applyAlignment="1">
      <alignment horizontal="center" vertical="center"/>
    </xf>
    <xf numFmtId="0" fontId="10" fillId="36" borderId="77" xfId="64" applyFont="1" applyFill="1" applyBorder="1" applyAlignment="1">
      <alignment horizontal="center" vertical="center"/>
    </xf>
    <xf numFmtId="3" fontId="11" fillId="0" borderId="21" xfId="56" applyNumberFormat="1" applyFont="1" applyFill="1" applyBorder="1" applyAlignment="1" applyProtection="1">
      <alignment horizontal="center" vertical="center" wrapText="1"/>
      <protection locked="0"/>
    </xf>
    <xf numFmtId="3" fontId="11" fillId="0" borderId="22" xfId="56" applyNumberFormat="1" applyFont="1" applyFill="1" applyBorder="1" applyAlignment="1" applyProtection="1">
      <alignment horizontal="center" vertical="center" wrapText="1"/>
      <protection locked="0"/>
    </xf>
    <xf numFmtId="3" fontId="11" fillId="0" borderId="78" xfId="0" applyNumberFormat="1" applyFont="1" applyBorder="1" applyAlignment="1">
      <alignment horizontal="center" vertical="center" wrapText="1"/>
    </xf>
    <xf numFmtId="0" fontId="9" fillId="35" borderId="79" xfId="55" applyFont="1" applyFill="1" applyBorder="1" applyAlignment="1">
      <alignment horizontal="left"/>
    </xf>
    <xf numFmtId="0" fontId="9" fillId="35" borderId="78" xfId="55" applyFont="1" applyFill="1" applyBorder="1" applyAlignment="1">
      <alignment horizontal="left"/>
    </xf>
    <xf numFmtId="3" fontId="9" fillId="35" borderId="21" xfId="56" applyNumberFormat="1" applyFont="1" applyFill="1" applyBorder="1" applyAlignment="1" applyProtection="1">
      <alignment horizontal="right" vertical="center" wrapText="1"/>
      <protection locked="0"/>
    </xf>
    <xf numFmtId="3" fontId="9" fillId="35" borderId="22" xfId="56" applyNumberFormat="1" applyFont="1" applyFill="1" applyBorder="1" applyAlignment="1" applyProtection="1">
      <alignment horizontal="right" vertical="center" wrapText="1"/>
      <protection locked="0"/>
    </xf>
    <xf numFmtId="3" fontId="9" fillId="35" borderId="78" xfId="0" applyNumberFormat="1" applyFont="1" applyFill="1" applyBorder="1" applyAlignment="1">
      <alignment horizontal="right" vertical="center" wrapText="1"/>
    </xf>
    <xf numFmtId="0" fontId="12" fillId="0" borderId="17" xfId="56" applyFont="1" applyFill="1" applyBorder="1" applyAlignment="1">
      <alignment horizontal="right"/>
    </xf>
    <xf numFmtId="0" fontId="12" fillId="0" borderId="80" xfId="56" applyFont="1" applyFill="1" applyBorder="1">
      <alignment/>
    </xf>
    <xf numFmtId="3" fontId="7" fillId="0" borderId="21" xfId="56" applyNumberFormat="1" applyFont="1" applyFill="1" applyBorder="1" applyAlignment="1" applyProtection="1">
      <alignment horizontal="right" vertical="center" wrapText="1"/>
      <protection locked="0"/>
    </xf>
    <xf numFmtId="3" fontId="7" fillId="0" borderId="22" xfId="56" applyNumberFormat="1" applyFont="1" applyFill="1" applyBorder="1" applyAlignment="1" applyProtection="1">
      <alignment horizontal="right" vertical="center" wrapText="1"/>
      <protection locked="0"/>
    </xf>
    <xf numFmtId="3" fontId="7" fillId="0" borderId="78" xfId="0" applyNumberFormat="1" applyFont="1" applyBorder="1" applyAlignment="1">
      <alignment horizontal="right" vertical="center" wrapText="1"/>
    </xf>
    <xf numFmtId="0" fontId="9" fillId="35" borderId="22" xfId="55" applyFont="1" applyFill="1" applyBorder="1" applyAlignment="1">
      <alignment horizontal="center"/>
    </xf>
    <xf numFmtId="0" fontId="9" fillId="35" borderId="78" xfId="56" applyFont="1" applyFill="1" applyBorder="1" applyAlignment="1">
      <alignment horizontal="left"/>
    </xf>
    <xf numFmtId="3" fontId="13" fillId="35" borderId="21" xfId="0" applyNumberFormat="1" applyFont="1" applyFill="1" applyBorder="1" applyAlignment="1">
      <alignment/>
    </xf>
    <xf numFmtId="3" fontId="13" fillId="35" borderId="22" xfId="0" applyNumberFormat="1" applyFont="1" applyFill="1" applyBorder="1" applyAlignment="1">
      <alignment/>
    </xf>
    <xf numFmtId="3" fontId="13" fillId="35" borderId="78" xfId="0" applyNumberFormat="1" applyFont="1" applyFill="1" applyBorder="1" applyAlignment="1">
      <alignment/>
    </xf>
    <xf numFmtId="49" fontId="12" fillId="36" borderId="30" xfId="64" applyNumberFormat="1" applyFont="1" applyFill="1" applyBorder="1" applyAlignment="1">
      <alignment horizontal="right"/>
    </xf>
    <xf numFmtId="0" fontId="12" fillId="36" borderId="81" xfId="64" applyFont="1" applyFill="1" applyBorder="1">
      <alignment/>
    </xf>
    <xf numFmtId="3" fontId="12" fillId="0" borderId="29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82" xfId="0" applyNumberFormat="1" applyFont="1" applyBorder="1" applyAlignment="1">
      <alignment/>
    </xf>
    <xf numFmtId="49" fontId="12" fillId="36" borderId="35" xfId="64" applyNumberFormat="1" applyFont="1" applyFill="1" applyBorder="1" applyAlignment="1">
      <alignment horizontal="right"/>
    </xf>
    <xf numFmtId="0" fontId="12" fillId="36" borderId="83" xfId="64" applyFont="1" applyFill="1" applyBorder="1" applyAlignment="1">
      <alignment wrapText="1"/>
    </xf>
    <xf numFmtId="3" fontId="12" fillId="0" borderId="34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2" fillId="0" borderId="84" xfId="0" applyNumberFormat="1" applyFont="1" applyBorder="1" applyAlignment="1">
      <alignment/>
    </xf>
    <xf numFmtId="49" fontId="12" fillId="36" borderId="17" xfId="64" applyNumberFormat="1" applyFont="1" applyFill="1" applyBorder="1" applyAlignment="1">
      <alignment horizontal="right"/>
    </xf>
    <xf numFmtId="0" fontId="12" fillId="36" borderId="76" xfId="64" applyFont="1" applyFill="1" applyBorder="1" applyAlignment="1">
      <alignment wrapText="1"/>
    </xf>
    <xf numFmtId="49" fontId="12" fillId="36" borderId="17" xfId="65" applyNumberFormat="1" applyFont="1" applyFill="1" applyBorder="1" applyAlignment="1">
      <alignment horizontal="right"/>
      <protection/>
    </xf>
    <xf numFmtId="0" fontId="12" fillId="36" borderId="76" xfId="65" applyFont="1" applyFill="1" applyBorder="1">
      <alignment/>
      <protection/>
    </xf>
    <xf numFmtId="3" fontId="12" fillId="0" borderId="41" xfId="0" applyNumberFormat="1" applyFont="1" applyBorder="1" applyAlignment="1">
      <alignment/>
    </xf>
    <xf numFmtId="3" fontId="12" fillId="0" borderId="42" xfId="0" applyNumberFormat="1" applyFont="1" applyBorder="1" applyAlignment="1">
      <alignment/>
    </xf>
    <xf numFmtId="3" fontId="12" fillId="0" borderId="85" xfId="0" applyNumberFormat="1" applyFont="1" applyBorder="1" applyAlignment="1">
      <alignment/>
    </xf>
    <xf numFmtId="0" fontId="9" fillId="35" borderId="22" xfId="55" applyFont="1" applyFill="1" applyBorder="1" applyAlignment="1">
      <alignment horizontal="left"/>
    </xf>
    <xf numFmtId="0" fontId="9" fillId="35" borderId="78" xfId="56" applyFont="1" applyFill="1" applyBorder="1" applyAlignment="1">
      <alignment horizontal="left"/>
    </xf>
    <xf numFmtId="0" fontId="13" fillId="0" borderId="22" xfId="56" applyFont="1" applyFill="1" applyBorder="1" applyAlignment="1">
      <alignment horizontal="left"/>
    </xf>
    <xf numFmtId="0" fontId="13" fillId="0" borderId="78" xfId="55" applyFont="1" applyFill="1" applyBorder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78" xfId="0" applyNumberFormat="1" applyFont="1" applyBorder="1" applyAlignment="1">
      <alignment/>
    </xf>
    <xf numFmtId="49" fontId="12" fillId="36" borderId="42" xfId="64" applyNumberFormat="1" applyFont="1" applyFill="1" applyBorder="1" applyAlignment="1">
      <alignment horizontal="right"/>
    </xf>
    <xf numFmtId="0" fontId="12" fillId="36" borderId="85" xfId="64" applyFont="1" applyFill="1" applyBorder="1" applyAlignment="1">
      <alignment horizontal="left" wrapText="1"/>
    </xf>
    <xf numFmtId="3" fontId="12" fillId="0" borderId="17" xfId="0" applyNumberFormat="1" applyFont="1" applyBorder="1" applyAlignment="1">
      <alignment/>
    </xf>
    <xf numFmtId="0" fontId="9" fillId="35" borderId="22" xfId="55" applyFont="1" applyFill="1" applyBorder="1" applyAlignment="1">
      <alignment horizontal="left"/>
    </xf>
    <xf numFmtId="0" fontId="9" fillId="35" borderId="77" xfId="56" applyFont="1" applyFill="1" applyBorder="1" applyAlignment="1">
      <alignment horizontal="left"/>
    </xf>
    <xf numFmtId="0" fontId="7" fillId="0" borderId="30" xfId="55" applyFont="1" applyFill="1" applyBorder="1" applyAlignment="1">
      <alignment horizontal="right"/>
    </xf>
    <xf numFmtId="0" fontId="7" fillId="0" borderId="81" xfId="56" applyFont="1" applyFill="1" applyBorder="1" applyAlignment="1">
      <alignment horizontal="left"/>
    </xf>
    <xf numFmtId="3" fontId="12" fillId="0" borderId="13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2" fillId="0" borderId="30" xfId="56" applyFont="1" applyFill="1" applyBorder="1" applyAlignment="1">
      <alignment horizontal="right"/>
    </xf>
    <xf numFmtId="0" fontId="12" fillId="36" borderId="81" xfId="65" applyFont="1" applyFill="1" applyBorder="1">
      <alignment/>
      <protection/>
    </xf>
    <xf numFmtId="3" fontId="12" fillId="0" borderId="30" xfId="0" applyNumberFormat="1" applyFont="1" applyBorder="1" applyAlignment="1">
      <alignment/>
    </xf>
    <xf numFmtId="0" fontId="7" fillId="0" borderId="17" xfId="56" applyFont="1" applyFill="1" applyBorder="1" applyAlignment="1">
      <alignment horizontal="right"/>
    </xf>
    <xf numFmtId="0" fontId="7" fillId="34" borderId="76" xfId="64" applyFont="1" applyFill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80" xfId="0" applyNumberFormat="1" applyFont="1" applyBorder="1" applyAlignment="1">
      <alignment/>
    </xf>
    <xf numFmtId="0" fontId="13" fillId="35" borderId="22" xfId="0" applyFont="1" applyFill="1" applyBorder="1" applyAlignment="1">
      <alignment horizontal="center"/>
    </xf>
    <xf numFmtId="0" fontId="13" fillId="35" borderId="77" xfId="68" applyFont="1" applyFill="1" applyBorder="1" applyAlignment="1">
      <alignment horizontal="left" vertical="center"/>
    </xf>
    <xf numFmtId="3" fontId="12" fillId="0" borderId="34" xfId="0" applyNumberFormat="1" applyFont="1" applyBorder="1" applyAlignment="1">
      <alignment wrapText="1"/>
    </xf>
    <xf numFmtId="3" fontId="12" fillId="0" borderId="35" xfId="0" applyNumberFormat="1" applyFont="1" applyBorder="1" applyAlignment="1">
      <alignment wrapText="1"/>
    </xf>
    <xf numFmtId="3" fontId="12" fillId="0" borderId="84" xfId="0" applyNumberFormat="1" applyFont="1" applyBorder="1" applyAlignment="1">
      <alignment wrapText="1"/>
    </xf>
    <xf numFmtId="0" fontId="12" fillId="36" borderId="83" xfId="64" applyFont="1" applyFill="1" applyBorder="1" applyAlignment="1">
      <alignment/>
    </xf>
    <xf numFmtId="0" fontId="12" fillId="36" borderId="76" xfId="64" applyFont="1" applyFill="1" applyBorder="1" applyAlignment="1">
      <alignment/>
    </xf>
    <xf numFmtId="0" fontId="7" fillId="0" borderId="0" xfId="0" applyFont="1" applyAlignment="1">
      <alignment wrapText="1"/>
    </xf>
    <xf numFmtId="49" fontId="10" fillId="36" borderId="22" xfId="64" applyNumberFormat="1" applyFont="1" applyFill="1" applyBorder="1" applyAlignment="1">
      <alignment horizontal="center" vertical="center" wrapText="1"/>
    </xf>
    <xf numFmtId="0" fontId="11" fillId="34" borderId="77" xfId="64" applyFont="1" applyFill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49" fontId="9" fillId="33" borderId="22" xfId="65" applyNumberFormat="1" applyFont="1" applyFill="1" applyBorder="1" applyAlignment="1">
      <alignment horizontal="left"/>
      <protection/>
    </xf>
    <xf numFmtId="0" fontId="9" fillId="33" borderId="77" xfId="65" applyFont="1" applyFill="1" applyBorder="1" applyAlignment="1">
      <alignment horizontal="center"/>
      <protection/>
    </xf>
    <xf numFmtId="49" fontId="13" fillId="36" borderId="35" xfId="65" applyNumberFormat="1" applyFont="1" applyFill="1" applyBorder="1" applyAlignment="1">
      <alignment horizontal="right"/>
      <protection/>
    </xf>
    <xf numFmtId="0" fontId="13" fillId="36" borderId="83" xfId="65" applyFont="1" applyFill="1" applyBorder="1">
      <alignment/>
      <protection/>
    </xf>
    <xf numFmtId="3" fontId="13" fillId="0" borderId="30" xfId="0" applyNumberFormat="1" applyFont="1" applyFill="1" applyBorder="1" applyAlignment="1">
      <alignment/>
    </xf>
    <xf numFmtId="49" fontId="12" fillId="36" borderId="35" xfId="64" applyNumberFormat="1" applyFont="1" applyFill="1" applyBorder="1" applyAlignment="1">
      <alignment horizontal="right"/>
    </xf>
    <xf numFmtId="0" fontId="12" fillId="36" borderId="83" xfId="64" applyFont="1" applyFill="1" applyBorder="1">
      <alignment/>
    </xf>
    <xf numFmtId="3" fontId="12" fillId="0" borderId="35" xfId="0" applyNumberFormat="1" applyFont="1" applyFill="1" applyBorder="1" applyAlignment="1">
      <alignment/>
    </xf>
    <xf numFmtId="49" fontId="9" fillId="0" borderId="35" xfId="65" applyNumberFormat="1" applyFont="1" applyFill="1" applyBorder="1" applyAlignment="1">
      <alignment horizontal="left"/>
      <protection/>
    </xf>
    <xf numFmtId="0" fontId="9" fillId="0" borderId="83" xfId="65" applyFont="1" applyFill="1" applyBorder="1" applyAlignment="1">
      <alignment horizontal="center"/>
      <protection/>
    </xf>
    <xf numFmtId="3" fontId="13" fillId="0" borderId="35" xfId="0" applyNumberFormat="1" applyFont="1" applyFill="1" applyBorder="1" applyAlignment="1">
      <alignment/>
    </xf>
    <xf numFmtId="49" fontId="13" fillId="36" borderId="30" xfId="65" applyNumberFormat="1" applyFont="1" applyFill="1" applyBorder="1" applyAlignment="1">
      <alignment horizontal="right"/>
      <protection/>
    </xf>
    <xf numFmtId="0" fontId="13" fillId="36" borderId="81" xfId="65" applyFont="1" applyFill="1" applyBorder="1">
      <alignment/>
      <protection/>
    </xf>
    <xf numFmtId="49" fontId="12" fillId="36" borderId="35" xfId="65" applyNumberFormat="1" applyFont="1" applyFill="1" applyBorder="1" applyAlignment="1">
      <alignment horizontal="right"/>
      <protection/>
    </xf>
    <xf numFmtId="0" fontId="12" fillId="36" borderId="83" xfId="65" applyFont="1" applyFill="1" applyBorder="1">
      <alignment/>
      <protection/>
    </xf>
    <xf numFmtId="0" fontId="12" fillId="0" borderId="17" xfId="0" applyFont="1" applyBorder="1" applyAlignment="1">
      <alignment/>
    </xf>
    <xf numFmtId="0" fontId="12" fillId="0" borderId="86" xfId="0" applyFont="1" applyBorder="1" applyAlignment="1">
      <alignment/>
    </xf>
    <xf numFmtId="3" fontId="12" fillId="0" borderId="87" xfId="0" applyNumberFormat="1" applyFont="1" applyBorder="1" applyAlignment="1">
      <alignment/>
    </xf>
    <xf numFmtId="49" fontId="9" fillId="35" borderId="22" xfId="65" applyNumberFormat="1" applyFont="1" applyFill="1" applyBorder="1" applyAlignment="1">
      <alignment horizontal="left"/>
      <protection/>
    </xf>
    <xf numFmtId="3" fontId="12" fillId="0" borderId="42" xfId="0" applyNumberFormat="1" applyFont="1" applyFill="1" applyBorder="1" applyAlignment="1">
      <alignment/>
    </xf>
    <xf numFmtId="3" fontId="12" fillId="0" borderId="85" xfId="0" applyNumberFormat="1" applyFont="1" applyFill="1" applyBorder="1" applyAlignment="1">
      <alignment/>
    </xf>
    <xf numFmtId="49" fontId="12" fillId="36" borderId="35" xfId="65" applyNumberFormat="1" applyFont="1" applyFill="1" applyBorder="1" applyAlignment="1">
      <alignment horizontal="right"/>
      <protection/>
    </xf>
    <xf numFmtId="0" fontId="12" fillId="0" borderId="35" xfId="0" applyFont="1" applyBorder="1" applyAlignment="1">
      <alignment/>
    </xf>
    <xf numFmtId="0" fontId="12" fillId="0" borderId="88" xfId="0" applyFont="1" applyBorder="1" applyAlignment="1">
      <alignment/>
    </xf>
    <xf numFmtId="3" fontId="12" fillId="0" borderId="79" xfId="0" applyNumberFormat="1" applyFont="1" applyBorder="1" applyAlignment="1">
      <alignment/>
    </xf>
    <xf numFmtId="3" fontId="12" fillId="0" borderId="89" xfId="0" applyNumberFormat="1" applyFont="1" applyBorder="1" applyAlignment="1">
      <alignment/>
    </xf>
    <xf numFmtId="49" fontId="9" fillId="33" borderId="79" xfId="65" applyNumberFormat="1" applyFont="1" applyFill="1" applyBorder="1" applyAlignment="1">
      <alignment horizontal="left"/>
      <protection/>
    </xf>
    <xf numFmtId="49" fontId="13" fillId="36" borderId="30" xfId="64" applyNumberFormat="1" applyFont="1" applyFill="1" applyBorder="1" applyAlignment="1">
      <alignment horizontal="right"/>
    </xf>
    <xf numFmtId="3" fontId="12" fillId="0" borderId="81" xfId="0" applyNumberFormat="1" applyFont="1" applyBorder="1" applyAlignment="1">
      <alignment/>
    </xf>
    <xf numFmtId="0" fontId="12" fillId="0" borderId="84" xfId="64" applyFont="1" applyFill="1" applyBorder="1" applyAlignment="1">
      <alignment wrapText="1"/>
    </xf>
    <xf numFmtId="3" fontId="12" fillId="0" borderId="83" xfId="0" applyNumberFormat="1" applyFont="1" applyBorder="1" applyAlignment="1">
      <alignment/>
    </xf>
    <xf numFmtId="49" fontId="9" fillId="34" borderId="35" xfId="65" applyNumberFormat="1" applyFont="1" applyFill="1" applyBorder="1" applyAlignment="1">
      <alignment horizontal="right"/>
      <protection/>
    </xf>
    <xf numFmtId="0" fontId="7" fillId="34" borderId="84" xfId="65" applyFont="1" applyFill="1" applyBorder="1" applyAlignment="1">
      <alignment wrapText="1"/>
      <protection/>
    </xf>
    <xf numFmtId="49" fontId="7" fillId="34" borderId="35" xfId="65" applyNumberFormat="1" applyFont="1" applyFill="1" applyBorder="1" applyAlignment="1">
      <alignment horizontal="right"/>
      <protection/>
    </xf>
    <xf numFmtId="0" fontId="7" fillId="34" borderId="84" xfId="65" applyFont="1" applyFill="1" applyBorder="1" applyAlignment="1">
      <alignment/>
      <protection/>
    </xf>
    <xf numFmtId="0" fontId="12" fillId="0" borderId="84" xfId="0" applyFont="1" applyBorder="1" applyAlignment="1">
      <alignment/>
    </xf>
    <xf numFmtId="49" fontId="13" fillId="36" borderId="35" xfId="64" applyNumberFormat="1" applyFont="1" applyFill="1" applyBorder="1" applyAlignment="1">
      <alignment horizontal="right"/>
    </xf>
    <xf numFmtId="0" fontId="12" fillId="0" borderId="87" xfId="0" applyFont="1" applyBorder="1" applyAlignment="1">
      <alignment/>
    </xf>
    <xf numFmtId="0" fontId="12" fillId="0" borderId="80" xfId="0" applyFont="1" applyBorder="1" applyAlignment="1">
      <alignment/>
    </xf>
    <xf numFmtId="3" fontId="12" fillId="0" borderId="76" xfId="0" applyNumberFormat="1" applyFont="1" applyBorder="1" applyAlignment="1">
      <alignment/>
    </xf>
    <xf numFmtId="0" fontId="9" fillId="33" borderId="78" xfId="65" applyFont="1" applyFill="1" applyBorder="1" applyAlignment="1">
      <alignment horizontal="center"/>
      <protection/>
    </xf>
    <xf numFmtId="3" fontId="13" fillId="35" borderId="77" xfId="0" applyNumberFormat="1" applyFont="1" applyFill="1" applyBorder="1" applyAlignment="1">
      <alignment/>
    </xf>
    <xf numFmtId="49" fontId="9" fillId="34" borderId="22" xfId="65" applyNumberFormat="1" applyFont="1" applyFill="1" applyBorder="1" applyAlignment="1">
      <alignment horizontal="right"/>
      <protection/>
    </xf>
    <xf numFmtId="0" fontId="9" fillId="34" borderId="78" xfId="65" applyFont="1" applyFill="1" applyBorder="1" applyAlignment="1">
      <alignment/>
      <protection/>
    </xf>
    <xf numFmtId="3" fontId="13" fillId="0" borderId="77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78" xfId="0" applyNumberFormat="1" applyFont="1" applyBorder="1" applyAlignment="1">
      <alignment/>
    </xf>
    <xf numFmtId="49" fontId="7" fillId="34" borderId="30" xfId="65" applyNumberFormat="1" applyFont="1" applyFill="1" applyBorder="1" applyAlignment="1">
      <alignment horizontal="right"/>
      <protection/>
    </xf>
    <xf numFmtId="0" fontId="7" fillId="34" borderId="82" xfId="65" applyFont="1" applyFill="1" applyBorder="1" applyAlignment="1">
      <alignment/>
      <protection/>
    </xf>
    <xf numFmtId="0" fontId="9" fillId="34" borderId="77" xfId="65" applyFont="1" applyFill="1" applyBorder="1" applyAlignment="1">
      <alignment/>
      <protection/>
    </xf>
    <xf numFmtId="0" fontId="7" fillId="34" borderId="81" xfId="65" applyFont="1" applyFill="1" applyBorder="1" applyAlignment="1">
      <alignment/>
      <protection/>
    </xf>
    <xf numFmtId="0" fontId="12" fillId="0" borderId="83" xfId="0" applyFont="1" applyBorder="1" applyAlignment="1">
      <alignment/>
    </xf>
    <xf numFmtId="49" fontId="13" fillId="0" borderId="35" xfId="64" applyNumberFormat="1" applyFont="1" applyFill="1" applyBorder="1" applyAlignment="1">
      <alignment horizontal="right"/>
    </xf>
    <xf numFmtId="0" fontId="13" fillId="0" borderId="83" xfId="64" applyFont="1" applyFill="1" applyBorder="1" applyAlignment="1">
      <alignment wrapText="1"/>
    </xf>
    <xf numFmtId="49" fontId="12" fillId="0" borderId="35" xfId="64" applyNumberFormat="1" applyFont="1" applyFill="1" applyBorder="1" applyAlignment="1">
      <alignment horizontal="right"/>
    </xf>
    <xf numFmtId="49" fontId="12" fillId="0" borderId="17" xfId="64" applyNumberFormat="1" applyFont="1" applyFill="1" applyBorder="1" applyAlignment="1">
      <alignment horizontal="right"/>
    </xf>
    <xf numFmtId="49" fontId="13" fillId="0" borderId="35" xfId="65" applyNumberFormat="1" applyFont="1" applyFill="1" applyBorder="1" applyAlignment="1">
      <alignment horizontal="right"/>
      <protection/>
    </xf>
    <xf numFmtId="49" fontId="12" fillId="0" borderId="35" xfId="65" applyNumberFormat="1" applyFont="1" applyFill="1" applyBorder="1" applyAlignment="1">
      <alignment horizontal="right"/>
      <protection/>
    </xf>
    <xf numFmtId="49" fontId="13" fillId="0" borderId="22" xfId="64" applyNumberFormat="1" applyFont="1" applyFill="1" applyBorder="1" applyAlignment="1">
      <alignment horizontal="right"/>
    </xf>
    <xf numFmtId="0" fontId="9" fillId="36" borderId="84" xfId="68" applyFont="1" applyFill="1" applyBorder="1" applyAlignment="1">
      <alignment horizontal="left" wrapText="1"/>
    </xf>
    <xf numFmtId="49" fontId="9" fillId="0" borderId="42" xfId="65" applyNumberFormat="1" applyFont="1" applyFill="1" applyBorder="1" applyAlignment="1">
      <alignment horizontal="left"/>
      <protection/>
    </xf>
    <xf numFmtId="0" fontId="9" fillId="0" borderId="0" xfId="65" applyFont="1" applyFill="1" applyBorder="1" applyAlignment="1">
      <alignment horizontal="center"/>
      <protection/>
    </xf>
    <xf numFmtId="3" fontId="13" fillId="0" borderId="42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9" fontId="13" fillId="36" borderId="22" xfId="64" applyNumberFormat="1" applyFont="1" applyFill="1" applyBorder="1" applyAlignment="1">
      <alignment horizontal="right"/>
    </xf>
    <xf numFmtId="3" fontId="13" fillId="0" borderId="22" xfId="0" applyNumberFormat="1" applyFont="1" applyFill="1" applyBorder="1" applyAlignment="1">
      <alignment/>
    </xf>
    <xf numFmtId="3" fontId="13" fillId="0" borderId="77" xfId="0" applyNumberFormat="1" applyFont="1" applyFill="1" applyBorder="1" applyAlignment="1">
      <alignment/>
    </xf>
    <xf numFmtId="49" fontId="12" fillId="36" borderId="30" xfId="64" applyNumberFormat="1" applyFont="1" applyFill="1" applyBorder="1" applyAlignment="1">
      <alignment horizontal="right"/>
    </xf>
    <xf numFmtId="3" fontId="13" fillId="0" borderId="81" xfId="0" applyNumberFormat="1" applyFont="1" applyFill="1" applyBorder="1" applyAlignment="1">
      <alignment/>
    </xf>
    <xf numFmtId="49" fontId="9" fillId="0" borderId="30" xfId="65" applyNumberFormat="1" applyFont="1" applyFill="1" applyBorder="1" applyAlignment="1">
      <alignment horizontal="left"/>
      <protection/>
    </xf>
    <xf numFmtId="3" fontId="12" fillId="0" borderId="30" xfId="0" applyNumberFormat="1" applyFont="1" applyFill="1" applyBorder="1" applyAlignment="1">
      <alignment/>
    </xf>
    <xf numFmtId="3" fontId="12" fillId="0" borderId="81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9" fillId="0" borderId="81" xfId="65" applyFont="1" applyFill="1" applyBorder="1" applyAlignment="1">
      <alignment horizontal="center"/>
      <protection/>
    </xf>
    <xf numFmtId="49" fontId="13" fillId="36" borderId="35" xfId="64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/>
    </xf>
    <xf numFmtId="3" fontId="12" fillId="0" borderId="76" xfId="0" applyNumberFormat="1" applyFont="1" applyFill="1" applyBorder="1" applyAlignment="1">
      <alignment/>
    </xf>
    <xf numFmtId="49" fontId="13" fillId="36" borderId="22" xfId="64" applyNumberFormat="1" applyFont="1" applyFill="1" applyBorder="1" applyAlignment="1">
      <alignment horizontal="right"/>
    </xf>
    <xf numFmtId="3" fontId="12" fillId="0" borderId="83" xfId="0" applyNumberFormat="1" applyFont="1" applyFill="1" applyBorder="1" applyAlignment="1">
      <alignment/>
    </xf>
    <xf numFmtId="49" fontId="15" fillId="34" borderId="35" xfId="64" applyNumberFormat="1" applyFont="1" applyFill="1" applyBorder="1" applyAlignment="1">
      <alignment horizontal="right"/>
    </xf>
    <xf numFmtId="49" fontId="12" fillId="36" borderId="87" xfId="64" applyNumberFormat="1" applyFont="1" applyFill="1" applyBorder="1" applyAlignment="1">
      <alignment horizontal="right"/>
    </xf>
    <xf numFmtId="49" fontId="13" fillId="36" borderId="35" xfId="66" applyNumberFormat="1" applyFont="1" applyFill="1" applyBorder="1" applyAlignment="1">
      <alignment horizontal="right"/>
      <protection/>
    </xf>
    <xf numFmtId="0" fontId="12" fillId="0" borderId="42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9" fillId="35" borderId="22" xfId="0" applyFont="1" applyFill="1" applyBorder="1" applyAlignment="1">
      <alignment/>
    </xf>
    <xf numFmtId="0" fontId="9" fillId="33" borderId="78" xfId="68" applyFont="1" applyFill="1" applyBorder="1" applyAlignment="1">
      <alignment horizontal="left" vertical="center"/>
    </xf>
    <xf numFmtId="0" fontId="13" fillId="35" borderId="77" xfId="65" applyFont="1" applyFill="1" applyBorder="1" applyAlignment="1">
      <alignment/>
      <protection/>
    </xf>
    <xf numFmtId="0" fontId="12" fillId="0" borderId="83" xfId="65" applyFont="1" applyFill="1" applyBorder="1" applyAlignment="1">
      <alignment/>
      <protection/>
    </xf>
    <xf numFmtId="0" fontId="12" fillId="0" borderId="82" xfId="64" applyFont="1" applyFill="1" applyBorder="1" applyAlignment="1">
      <alignment/>
    </xf>
    <xf numFmtId="0" fontId="12" fillId="0" borderId="84" xfId="64" applyFont="1" applyFill="1" applyBorder="1" applyAlignment="1">
      <alignment/>
    </xf>
    <xf numFmtId="0" fontId="12" fillId="0" borderId="84" xfId="0" applyFont="1" applyBorder="1" applyAlignment="1">
      <alignment/>
    </xf>
    <xf numFmtId="0" fontId="13" fillId="0" borderId="83" xfId="64" applyFont="1" applyFill="1" applyBorder="1" applyAlignment="1">
      <alignment/>
    </xf>
    <xf numFmtId="0" fontId="12" fillId="0" borderId="83" xfId="64" applyFont="1" applyFill="1" applyBorder="1" applyAlignment="1">
      <alignment/>
    </xf>
    <xf numFmtId="0" fontId="12" fillId="0" borderId="76" xfId="64" applyFont="1" applyFill="1" applyBorder="1" applyAlignment="1">
      <alignment/>
    </xf>
    <xf numFmtId="0" fontId="13" fillId="0" borderId="83" xfId="68" applyFont="1" applyFill="1" applyBorder="1" applyAlignment="1">
      <alignment horizontal="left"/>
    </xf>
    <xf numFmtId="0" fontId="12" fillId="0" borderId="76" xfId="0" applyFont="1" applyBorder="1" applyAlignment="1">
      <alignment/>
    </xf>
    <xf numFmtId="0" fontId="13" fillId="0" borderId="78" xfId="64" applyFont="1" applyFill="1" applyBorder="1" applyAlignment="1">
      <alignment/>
    </xf>
    <xf numFmtId="0" fontId="12" fillId="36" borderId="84" xfId="64" applyFont="1" applyFill="1" applyBorder="1" applyAlignment="1">
      <alignment/>
    </xf>
    <xf numFmtId="0" fontId="13" fillId="36" borderId="77" xfId="64" applyFont="1" applyFill="1" applyBorder="1" applyAlignment="1">
      <alignment/>
    </xf>
    <xf numFmtId="0" fontId="12" fillId="36" borderId="81" xfId="64" applyFont="1" applyFill="1" applyBorder="1" applyAlignment="1">
      <alignment/>
    </xf>
    <xf numFmtId="0" fontId="12" fillId="36" borderId="83" xfId="64" applyFont="1" applyFill="1" applyBorder="1" applyAlignment="1">
      <alignment/>
    </xf>
    <xf numFmtId="0" fontId="13" fillId="0" borderId="77" xfId="64" applyFont="1" applyFill="1" applyBorder="1" applyAlignment="1">
      <alignment/>
    </xf>
    <xf numFmtId="0" fontId="13" fillId="36" borderId="81" xfId="57" applyFont="1" applyFill="1" applyBorder="1" applyAlignment="1">
      <alignment horizontal="left"/>
      <protection/>
    </xf>
    <xf numFmtId="0" fontId="12" fillId="0" borderId="81" xfId="64" applyFont="1" applyFill="1" applyBorder="1" applyAlignment="1">
      <alignment/>
    </xf>
    <xf numFmtId="0" fontId="12" fillId="0" borderId="0" xfId="64" applyFont="1" applyFill="1" applyBorder="1" applyAlignment="1">
      <alignment/>
    </xf>
    <xf numFmtId="0" fontId="12" fillId="0" borderId="82" xfId="64" applyFont="1" applyFill="1" applyBorder="1" applyAlignment="1">
      <alignment/>
    </xf>
    <xf numFmtId="0" fontId="12" fillId="36" borderId="82" xfId="64" applyFont="1" applyFill="1" applyBorder="1" applyAlignment="1">
      <alignment/>
    </xf>
    <xf numFmtId="0" fontId="12" fillId="36" borderId="90" xfId="64" applyFont="1" applyFill="1" applyBorder="1" applyAlignment="1">
      <alignment/>
    </xf>
    <xf numFmtId="0" fontId="13" fillId="36" borderId="78" xfId="64" applyFont="1" applyFill="1" applyBorder="1" applyAlignment="1">
      <alignment/>
    </xf>
    <xf numFmtId="0" fontId="12" fillId="36" borderId="81" xfId="64" applyFont="1" applyFill="1" applyBorder="1" applyAlignment="1">
      <alignment/>
    </xf>
    <xf numFmtId="0" fontId="12" fillId="0" borderId="83" xfId="0" applyFont="1" applyBorder="1" applyAlignment="1">
      <alignment/>
    </xf>
    <xf numFmtId="0" fontId="13" fillId="36" borderId="83" xfId="57" applyFont="1" applyFill="1" applyBorder="1" applyAlignment="1">
      <alignment horizontal="left"/>
      <protection/>
    </xf>
    <xf numFmtId="0" fontId="13" fillId="36" borderId="83" xfId="66" applyFont="1" applyFill="1" applyBorder="1" applyAlignment="1">
      <alignment/>
      <protection/>
    </xf>
    <xf numFmtId="0" fontId="12" fillId="0" borderId="80" xfId="0" applyFont="1" applyBorder="1" applyAlignment="1">
      <alignment/>
    </xf>
    <xf numFmtId="0" fontId="12" fillId="0" borderId="85" xfId="0" applyFont="1" applyBorder="1" applyAlignment="1">
      <alignment/>
    </xf>
    <xf numFmtId="0" fontId="13" fillId="0" borderId="0" xfId="55" applyFont="1" applyFill="1" applyBorder="1" applyAlignment="1">
      <alignment horizontal="left"/>
    </xf>
    <xf numFmtId="3" fontId="9" fillId="0" borderId="91" xfId="56" applyNumberFormat="1" applyFont="1" applyFill="1" applyBorder="1" applyAlignment="1" applyProtection="1">
      <alignment horizontal="center" vertical="center" wrapText="1"/>
      <protection locked="0"/>
    </xf>
    <xf numFmtId="3" fontId="9" fillId="0" borderId="92" xfId="0" applyNumberFormat="1" applyFont="1" applyBorder="1" applyAlignment="1">
      <alignment horizontal="center" vertical="center" wrapText="1"/>
    </xf>
    <xf numFmtId="3" fontId="9" fillId="0" borderId="76" xfId="56" applyNumberFormat="1" applyFont="1" applyFill="1" applyBorder="1" applyAlignment="1" applyProtection="1">
      <alignment horizontal="center" vertical="center" wrapText="1"/>
      <protection locked="0"/>
    </xf>
    <xf numFmtId="0" fontId="7" fillId="34" borderId="35" xfId="0" applyFont="1" applyFill="1" applyBorder="1" applyAlignment="1">
      <alignment wrapText="1"/>
    </xf>
    <xf numFmtId="0" fontId="7" fillId="34" borderId="17" xfId="0" applyFont="1" applyFill="1" applyBorder="1" applyAlignment="1">
      <alignment wrapText="1"/>
    </xf>
    <xf numFmtId="0" fontId="9" fillId="35" borderId="22" xfId="56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3" fontId="9" fillId="34" borderId="0" xfId="64" applyNumberFormat="1" applyFont="1" applyFill="1" applyAlignment="1">
      <alignment horizontal="center" wrapText="1"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 horizontal="center" wrapText="1"/>
    </xf>
    <xf numFmtId="0" fontId="13" fillId="0" borderId="62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3" fontId="13" fillId="0" borderId="63" xfId="0" applyNumberFormat="1" applyFont="1" applyBorder="1" applyAlignment="1">
      <alignment horizontal="center"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3" fontId="7" fillId="0" borderId="17" xfId="0" applyNumberFormat="1" applyFont="1" applyBorder="1" applyAlignment="1">
      <alignment wrapText="1"/>
    </xf>
    <xf numFmtId="3" fontId="7" fillId="0" borderId="80" xfId="0" applyNumberFormat="1" applyFont="1" applyBorder="1" applyAlignment="1">
      <alignment wrapText="1"/>
    </xf>
    <xf numFmtId="3" fontId="9" fillId="33" borderId="21" xfId="0" applyNumberFormat="1" applyFont="1" applyFill="1" applyBorder="1" applyAlignment="1">
      <alignment horizontal="center" wrapText="1"/>
    </xf>
    <xf numFmtId="172" fontId="9" fillId="33" borderId="22" xfId="56" applyNumberFormat="1" applyFont="1" applyFill="1" applyBorder="1" applyAlignment="1">
      <alignment wrapText="1"/>
    </xf>
    <xf numFmtId="3" fontId="9" fillId="33" borderId="77" xfId="0" applyNumberFormat="1" applyFont="1" applyFill="1" applyBorder="1" applyAlignment="1">
      <alignment horizontal="right" wrapText="1"/>
    </xf>
    <xf numFmtId="3" fontId="9" fillId="35" borderId="22" xfId="0" applyNumberFormat="1" applyFont="1" applyFill="1" applyBorder="1" applyAlignment="1">
      <alignment wrapText="1"/>
    </xf>
    <xf numFmtId="3" fontId="9" fillId="35" borderId="78" xfId="0" applyNumberFormat="1" applyFont="1" applyFill="1" applyBorder="1" applyAlignment="1">
      <alignment wrapText="1"/>
    </xf>
    <xf numFmtId="0" fontId="9" fillId="33" borderId="21" xfId="56" applyFont="1" applyFill="1" applyBorder="1" applyAlignment="1">
      <alignment horizontal="center" wrapText="1"/>
    </xf>
    <xf numFmtId="0" fontId="9" fillId="33" borderId="22" xfId="56" applyFont="1" applyFill="1" applyBorder="1" applyAlignment="1">
      <alignment wrapText="1"/>
    </xf>
    <xf numFmtId="3" fontId="9" fillId="33" borderId="77" xfId="56" applyNumberFormat="1" applyFont="1" applyFill="1" applyBorder="1" applyAlignment="1">
      <alignment horizontal="right" wrapText="1"/>
    </xf>
    <xf numFmtId="0" fontId="12" fillId="0" borderId="29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3" fontId="12" fillId="0" borderId="81" xfId="0" applyNumberFormat="1" applyFont="1" applyBorder="1" applyAlignment="1">
      <alignment wrapText="1"/>
    </xf>
    <xf numFmtId="3" fontId="12" fillId="0" borderId="30" xfId="0" applyNumberFormat="1" applyFont="1" applyBorder="1" applyAlignment="1">
      <alignment wrapText="1"/>
    </xf>
    <xf numFmtId="3" fontId="12" fillId="0" borderId="82" xfId="0" applyNumberFormat="1" applyFont="1" applyBorder="1" applyAlignment="1">
      <alignment wrapText="1"/>
    </xf>
    <xf numFmtId="0" fontId="12" fillId="0" borderId="34" xfId="0" applyFont="1" applyBorder="1" applyAlignment="1">
      <alignment horizontal="center" wrapText="1"/>
    </xf>
    <xf numFmtId="3" fontId="12" fillId="0" borderId="83" xfId="0" applyNumberFormat="1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3" fontId="12" fillId="0" borderId="76" xfId="0" applyNumberFormat="1" applyFont="1" applyBorder="1" applyAlignment="1">
      <alignment wrapText="1"/>
    </xf>
    <xf numFmtId="3" fontId="12" fillId="0" borderId="17" xfId="0" applyNumberFormat="1" applyFont="1" applyBorder="1" applyAlignment="1">
      <alignment wrapText="1"/>
    </xf>
    <xf numFmtId="3" fontId="12" fillId="0" borderId="80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9" fillId="35" borderId="21" xfId="0" applyFont="1" applyFill="1" applyBorder="1" applyAlignment="1">
      <alignment horizontal="center" wrapText="1"/>
    </xf>
    <xf numFmtId="3" fontId="13" fillId="35" borderId="77" xfId="0" applyNumberFormat="1" applyFont="1" applyFill="1" applyBorder="1" applyAlignment="1">
      <alignment wrapText="1"/>
    </xf>
    <xf numFmtId="3" fontId="13" fillId="35" borderId="22" xfId="0" applyNumberFormat="1" applyFont="1" applyFill="1" applyBorder="1" applyAlignment="1">
      <alignment wrapText="1"/>
    </xf>
    <xf numFmtId="3" fontId="13" fillId="35" borderId="78" xfId="0" applyNumberFormat="1" applyFont="1" applyFill="1" applyBorder="1" applyAlignment="1">
      <alignment wrapText="1"/>
    </xf>
    <xf numFmtId="0" fontId="7" fillId="0" borderId="34" xfId="0" applyFont="1" applyBorder="1" applyAlignment="1">
      <alignment horizontal="center" wrapText="1"/>
    </xf>
    <xf numFmtId="0" fontId="13" fillId="35" borderId="62" xfId="0" applyFont="1" applyFill="1" applyBorder="1" applyAlignment="1">
      <alignment horizontal="center" wrapText="1"/>
    </xf>
    <xf numFmtId="0" fontId="13" fillId="35" borderId="63" xfId="56" applyFont="1" applyFill="1" applyBorder="1" applyAlignment="1">
      <alignment wrapText="1"/>
    </xf>
    <xf numFmtId="3" fontId="13" fillId="35" borderId="91" xfId="0" applyNumberFormat="1" applyFont="1" applyFill="1" applyBorder="1" applyAlignment="1">
      <alignment wrapText="1"/>
    </xf>
    <xf numFmtId="3" fontId="13" fillId="35" borderId="63" xfId="0" applyNumberFormat="1" applyFont="1" applyFill="1" applyBorder="1" applyAlignment="1">
      <alignment wrapText="1"/>
    </xf>
    <xf numFmtId="3" fontId="13" fillId="35" borderId="92" xfId="0" applyNumberFormat="1" applyFont="1" applyFill="1" applyBorder="1" applyAlignment="1">
      <alignment wrapText="1"/>
    </xf>
    <xf numFmtId="0" fontId="13" fillId="35" borderId="21" xfId="0" applyFont="1" applyFill="1" applyBorder="1" applyAlignment="1">
      <alignment horizontal="center" wrapText="1"/>
    </xf>
    <xf numFmtId="0" fontId="13" fillId="35" borderId="22" xfId="56" applyFont="1" applyFill="1" applyBorder="1" applyAlignment="1">
      <alignment wrapText="1"/>
    </xf>
    <xf numFmtId="0" fontId="12" fillId="0" borderId="41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3" fontId="13" fillId="0" borderId="42" xfId="0" applyNumberFormat="1" applyFont="1" applyBorder="1" applyAlignment="1">
      <alignment wrapText="1"/>
    </xf>
    <xf numFmtId="3" fontId="13" fillId="0" borderId="85" xfId="0" applyNumberFormat="1" applyFont="1" applyBorder="1" applyAlignment="1">
      <alignment wrapText="1"/>
    </xf>
    <xf numFmtId="0" fontId="7" fillId="35" borderId="21" xfId="0" applyFont="1" applyFill="1" applyBorder="1" applyAlignment="1">
      <alignment horizontal="center" wrapText="1"/>
    </xf>
    <xf numFmtId="0" fontId="9" fillId="35" borderId="22" xfId="55" applyFont="1" applyFill="1" applyBorder="1" applyAlignment="1">
      <alignment horizontal="left" wrapText="1"/>
    </xf>
    <xf numFmtId="0" fontId="4" fillId="0" borderId="93" xfId="56" applyFont="1" applyFill="1" applyBorder="1" applyAlignment="1" applyProtection="1">
      <alignment horizontal="center" vertical="center"/>
      <protection locked="0"/>
    </xf>
    <xf numFmtId="0" fontId="4" fillId="0" borderId="37" xfId="56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 2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2005.a.PROJEKT-1 lugemine" xfId="64"/>
    <cellStyle name="Обычный_2005.a.PROJEKT-1 lugemine 2" xfId="65"/>
    <cellStyle name="Обычный_2008-1lugem" xfId="66"/>
    <cellStyle name="Обычный_LvK Sillamae linna 2012.aasta eelarve Lisa" xfId="67"/>
    <cellStyle name="Обычный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37">
      <selection activeCell="C4" sqref="C4"/>
    </sheetView>
  </sheetViews>
  <sheetFormatPr defaultColWidth="9.140625" defaultRowHeight="15"/>
  <cols>
    <col min="1" max="1" width="7.00390625" style="0" customWidth="1"/>
    <col min="2" max="2" width="2.140625" style="0" customWidth="1"/>
    <col min="3" max="3" width="48.57421875" style="0" customWidth="1"/>
    <col min="4" max="4" width="10.57421875" style="0" customWidth="1"/>
    <col min="5" max="5" width="10.00390625" style="0" customWidth="1"/>
    <col min="6" max="6" width="10.7109375" style="0" customWidth="1"/>
  </cols>
  <sheetData>
    <row r="1" spans="1:6" ht="14.25">
      <c r="A1" s="1"/>
      <c r="B1" s="1"/>
      <c r="C1" s="1"/>
      <c r="D1" s="1" t="s">
        <v>0</v>
      </c>
      <c r="E1" s="1"/>
      <c r="F1" s="1"/>
    </row>
    <row r="2" spans="1:6" ht="14.25">
      <c r="A2" s="1"/>
      <c r="B2" s="1"/>
      <c r="C2" s="1"/>
      <c r="D2" s="1" t="s">
        <v>1</v>
      </c>
      <c r="E2" s="1"/>
      <c r="F2" s="1"/>
    </row>
    <row r="3" spans="1:6" ht="15" thickBot="1">
      <c r="A3" s="1"/>
      <c r="B3" s="1"/>
      <c r="C3" s="1" t="s">
        <v>144</v>
      </c>
      <c r="D3" s="2"/>
      <c r="E3" s="1"/>
      <c r="F3" s="1"/>
    </row>
    <row r="4" spans="1:6" ht="14.25">
      <c r="A4" s="3" t="s">
        <v>2</v>
      </c>
      <c r="B4" s="4"/>
      <c r="C4" s="5"/>
      <c r="D4" s="6"/>
      <c r="E4" s="7"/>
      <c r="F4" s="7"/>
    </row>
    <row r="5" spans="1:6" ht="53.25" thickBot="1">
      <c r="A5" s="8" t="s">
        <v>3</v>
      </c>
      <c r="B5" s="375" t="s">
        <v>4</v>
      </c>
      <c r="C5" s="376"/>
      <c r="D5" s="9" t="s">
        <v>5</v>
      </c>
      <c r="E5" s="10" t="s">
        <v>6</v>
      </c>
      <c r="F5" s="11" t="s">
        <v>7</v>
      </c>
    </row>
    <row r="6" spans="1:6" ht="15" thickBot="1">
      <c r="A6" s="12" t="s">
        <v>8</v>
      </c>
      <c r="B6" s="13"/>
      <c r="C6" s="14"/>
      <c r="D6" s="15">
        <f>D7+D11+D13+D17</f>
        <v>13795505</v>
      </c>
      <c r="E6" s="16">
        <f>SUM(E7,E11,E13,E17)</f>
        <v>34362</v>
      </c>
      <c r="F6" s="16">
        <f>SUM(D6:E6)</f>
        <v>13829867</v>
      </c>
    </row>
    <row r="7" spans="1:6" ht="15" thickBot="1">
      <c r="A7" s="17">
        <v>30</v>
      </c>
      <c r="B7" s="18" t="s">
        <v>9</v>
      </c>
      <c r="C7" s="19"/>
      <c r="D7" s="20">
        <f>SUM(D8:D10)</f>
        <v>7093617</v>
      </c>
      <c r="E7" s="21">
        <f>SUM(E8:E10)</f>
        <v>-2000</v>
      </c>
      <c r="F7" s="21">
        <f>SUM(F8:F10)</f>
        <v>7091617</v>
      </c>
    </row>
    <row r="8" spans="1:6" ht="14.25">
      <c r="A8" s="22"/>
      <c r="B8" s="23"/>
      <c r="C8" s="24" t="s">
        <v>10</v>
      </c>
      <c r="D8" s="25">
        <v>6999667</v>
      </c>
      <c r="E8" s="26">
        <v>0</v>
      </c>
      <c r="F8" s="26">
        <f>SUM(D8:E8)</f>
        <v>6999667</v>
      </c>
    </row>
    <row r="9" spans="1:6" ht="14.25">
      <c r="A9" s="27"/>
      <c r="B9" s="28"/>
      <c r="C9" s="29" t="s">
        <v>11</v>
      </c>
      <c r="D9" s="30">
        <v>88950</v>
      </c>
      <c r="E9" s="31">
        <v>0</v>
      </c>
      <c r="F9" s="31">
        <f>SUM(D9:E9)</f>
        <v>88950</v>
      </c>
    </row>
    <row r="10" spans="1:6" ht="15" thickBot="1">
      <c r="A10" s="32"/>
      <c r="B10" s="33"/>
      <c r="C10" s="34" t="s">
        <v>12</v>
      </c>
      <c r="D10" s="35">
        <v>5000</v>
      </c>
      <c r="E10" s="36">
        <v>-2000</v>
      </c>
      <c r="F10" s="36">
        <f>SUM(D10:E10)</f>
        <v>3000</v>
      </c>
    </row>
    <row r="11" spans="1:6" ht="15" thickBot="1">
      <c r="A11" s="37">
        <v>32</v>
      </c>
      <c r="B11" s="38" t="s">
        <v>13</v>
      </c>
      <c r="C11" s="39"/>
      <c r="D11" s="20">
        <v>1651665</v>
      </c>
      <c r="E11" s="40">
        <v>20741</v>
      </c>
      <c r="F11" s="40">
        <f>SUM(D11:E11)</f>
        <v>1672406</v>
      </c>
    </row>
    <row r="12" spans="1:6" ht="15" thickBot="1">
      <c r="A12" s="41"/>
      <c r="B12" s="42"/>
      <c r="C12" s="43"/>
      <c r="D12" s="44"/>
      <c r="E12" s="45"/>
      <c r="F12" s="45"/>
    </row>
    <row r="13" spans="1:6" ht="15" thickBot="1">
      <c r="A13" s="37">
        <v>35</v>
      </c>
      <c r="B13" s="38" t="s">
        <v>14</v>
      </c>
      <c r="C13" s="39"/>
      <c r="D13" s="20">
        <f>SUM(D14:D16)</f>
        <v>4929120</v>
      </c>
      <c r="E13" s="21">
        <f>SUM(E14,E15,E16)</f>
        <v>20438</v>
      </c>
      <c r="F13" s="21">
        <f>SUM(D13:E13)</f>
        <v>4949558</v>
      </c>
    </row>
    <row r="14" spans="1:6" ht="14.25">
      <c r="A14" s="22"/>
      <c r="B14" s="46"/>
      <c r="C14" s="24" t="s">
        <v>15</v>
      </c>
      <c r="D14" s="47">
        <v>1695788</v>
      </c>
      <c r="E14" s="26">
        <v>0</v>
      </c>
      <c r="F14" s="48">
        <f aca="true" t="shared" si="0" ref="F14:F23">SUM(D14:E14)</f>
        <v>1695788</v>
      </c>
    </row>
    <row r="15" spans="1:6" ht="14.25">
      <c r="A15" s="27"/>
      <c r="B15" s="28"/>
      <c r="C15" s="49" t="s">
        <v>16</v>
      </c>
      <c r="D15" s="50">
        <v>2914249</v>
      </c>
      <c r="E15" s="31">
        <v>0</v>
      </c>
      <c r="F15" s="31">
        <f t="shared" si="0"/>
        <v>2914249</v>
      </c>
    </row>
    <row r="16" spans="1:6" ht="15" thickBot="1">
      <c r="A16" s="27"/>
      <c r="B16" s="28"/>
      <c r="C16" s="51" t="s">
        <v>17</v>
      </c>
      <c r="D16" s="52">
        <v>319083</v>
      </c>
      <c r="E16" s="36">
        <v>20438</v>
      </c>
      <c r="F16" s="36">
        <f t="shared" si="0"/>
        <v>339521</v>
      </c>
    </row>
    <row r="17" spans="1:6" ht="15" thickBot="1">
      <c r="A17" s="53">
        <v>38</v>
      </c>
      <c r="B17" s="54" t="s">
        <v>18</v>
      </c>
      <c r="C17" s="55"/>
      <c r="D17" s="20">
        <f>SUM(D18:D22)</f>
        <v>121103</v>
      </c>
      <c r="E17" s="21">
        <f>SUM(E18:E22)</f>
        <v>-4817</v>
      </c>
      <c r="F17" s="21">
        <f t="shared" si="0"/>
        <v>116286</v>
      </c>
    </row>
    <row r="18" spans="1:6" ht="14.25">
      <c r="A18" s="56"/>
      <c r="B18" s="57"/>
      <c r="C18" s="58" t="s">
        <v>19</v>
      </c>
      <c r="D18" s="47">
        <v>4000</v>
      </c>
      <c r="E18" s="26">
        <v>-2500</v>
      </c>
      <c r="F18" s="26">
        <f t="shared" si="0"/>
        <v>1500</v>
      </c>
    </row>
    <row r="19" spans="1:6" ht="14.25">
      <c r="A19" s="59"/>
      <c r="B19" s="60"/>
      <c r="C19" s="124" t="s">
        <v>20</v>
      </c>
      <c r="D19" s="47">
        <v>1184</v>
      </c>
      <c r="E19" s="26">
        <v>0</v>
      </c>
      <c r="F19" s="26">
        <f t="shared" si="0"/>
        <v>1184</v>
      </c>
    </row>
    <row r="20" spans="1:6" ht="14.25">
      <c r="A20" s="61"/>
      <c r="B20" s="62"/>
      <c r="C20" s="63" t="s">
        <v>21</v>
      </c>
      <c r="D20" s="50">
        <v>45000</v>
      </c>
      <c r="E20" s="31">
        <v>0</v>
      </c>
      <c r="F20" s="31">
        <f t="shared" si="0"/>
        <v>45000</v>
      </c>
    </row>
    <row r="21" spans="1:6" ht="14.25">
      <c r="A21" s="64"/>
      <c r="B21" s="65"/>
      <c r="C21" s="24" t="s">
        <v>22</v>
      </c>
      <c r="D21" s="66">
        <v>3000</v>
      </c>
      <c r="E21" s="31">
        <v>-2500</v>
      </c>
      <c r="F21" s="31">
        <f t="shared" si="0"/>
        <v>500</v>
      </c>
    </row>
    <row r="22" spans="1:6" ht="15" thickBot="1">
      <c r="A22" s="67"/>
      <c r="B22" s="68"/>
      <c r="C22" s="34" t="s">
        <v>23</v>
      </c>
      <c r="D22" s="52">
        <v>67919</v>
      </c>
      <c r="E22" s="69">
        <v>183</v>
      </c>
      <c r="F22" s="36">
        <f t="shared" si="0"/>
        <v>68102</v>
      </c>
    </row>
    <row r="23" spans="1:6" ht="15" thickBot="1">
      <c r="A23" s="12" t="s">
        <v>24</v>
      </c>
      <c r="B23" s="13"/>
      <c r="C23" s="14"/>
      <c r="D23" s="15">
        <f>D24+D28</f>
        <v>13435466</v>
      </c>
      <c r="E23" s="16">
        <f>SUM(E24,E28)</f>
        <v>59047</v>
      </c>
      <c r="F23" s="16">
        <f t="shared" si="0"/>
        <v>13494513</v>
      </c>
    </row>
    <row r="24" spans="1:6" ht="15" thickBot="1">
      <c r="A24" s="17">
        <v>4</v>
      </c>
      <c r="B24" s="70" t="s">
        <v>25</v>
      </c>
      <c r="C24" s="19"/>
      <c r="D24" s="20">
        <f>SUM(D25:D27)</f>
        <v>1417763</v>
      </c>
      <c r="E24" s="21">
        <f>SUM(E25:E27)</f>
        <v>-4336</v>
      </c>
      <c r="F24" s="21">
        <f>SUM(F25:F27)</f>
        <v>1413427</v>
      </c>
    </row>
    <row r="25" spans="1:6" ht="14.25">
      <c r="A25" s="27"/>
      <c r="B25" s="71"/>
      <c r="C25" s="29" t="s">
        <v>26</v>
      </c>
      <c r="D25" s="47">
        <v>763003</v>
      </c>
      <c r="E25" s="26">
        <v>0</v>
      </c>
      <c r="F25" s="26">
        <f aca="true" t="shared" si="1" ref="F25:F31">SUM(D25:E25)</f>
        <v>763003</v>
      </c>
    </row>
    <row r="26" spans="1:6" ht="14.25">
      <c r="A26" s="27"/>
      <c r="B26" s="28"/>
      <c r="C26" s="29" t="s">
        <v>27</v>
      </c>
      <c r="D26" s="66">
        <v>634799</v>
      </c>
      <c r="E26" s="48">
        <v>-4336</v>
      </c>
      <c r="F26" s="31">
        <f t="shared" si="1"/>
        <v>630463</v>
      </c>
    </row>
    <row r="27" spans="1:6" ht="15" thickBot="1">
      <c r="A27" s="27"/>
      <c r="B27" s="28"/>
      <c r="C27" s="29" t="s">
        <v>28</v>
      </c>
      <c r="D27" s="72">
        <v>19961</v>
      </c>
      <c r="E27" s="69">
        <v>0</v>
      </c>
      <c r="F27" s="36">
        <f t="shared" si="1"/>
        <v>19961</v>
      </c>
    </row>
    <row r="28" spans="1:6" ht="15" thickBot="1">
      <c r="A28" s="53">
        <v>5</v>
      </c>
      <c r="B28" s="73" t="s">
        <v>29</v>
      </c>
      <c r="C28" s="54"/>
      <c r="D28" s="20">
        <f>SUM(D29:D31)</f>
        <v>12017703</v>
      </c>
      <c r="E28" s="21">
        <f>SUM(E29:E31)</f>
        <v>63383</v>
      </c>
      <c r="F28" s="21">
        <f t="shared" si="1"/>
        <v>12081086</v>
      </c>
    </row>
    <row r="29" spans="1:6" ht="14.25">
      <c r="A29" s="22"/>
      <c r="B29" s="46"/>
      <c r="C29" s="24" t="s">
        <v>30</v>
      </c>
      <c r="D29" s="47">
        <v>8175261</v>
      </c>
      <c r="E29" s="26">
        <v>-6580</v>
      </c>
      <c r="F29" s="26">
        <f t="shared" si="1"/>
        <v>8168681</v>
      </c>
    </row>
    <row r="30" spans="1:6" ht="14.25">
      <c r="A30" s="27"/>
      <c r="B30" s="28"/>
      <c r="C30" s="29" t="s">
        <v>31</v>
      </c>
      <c r="D30" s="66">
        <v>3804307</v>
      </c>
      <c r="E30" s="31">
        <v>69963</v>
      </c>
      <c r="F30" s="31">
        <f t="shared" si="1"/>
        <v>3874270</v>
      </c>
    </row>
    <row r="31" spans="1:6" ht="15" thickBot="1">
      <c r="A31" s="74"/>
      <c r="B31" s="75"/>
      <c r="C31" s="34" t="s">
        <v>32</v>
      </c>
      <c r="D31" s="72">
        <v>38135</v>
      </c>
      <c r="E31" s="36"/>
      <c r="F31" s="36">
        <f t="shared" si="1"/>
        <v>38135</v>
      </c>
    </row>
    <row r="32" spans="1:6" ht="15" thickBot="1">
      <c r="A32" s="76" t="s">
        <v>33</v>
      </c>
      <c r="B32" s="77"/>
      <c r="C32" s="78"/>
      <c r="D32" s="79">
        <f>D6-D23</f>
        <v>360039</v>
      </c>
      <c r="E32" s="80">
        <f>E6-E23</f>
        <v>-24685</v>
      </c>
      <c r="F32" s="80">
        <f>F6-F23</f>
        <v>335354</v>
      </c>
    </row>
    <row r="33" spans="1:6" ht="15" thickBot="1">
      <c r="A33" s="41"/>
      <c r="B33" s="42"/>
      <c r="C33" s="43"/>
      <c r="D33" s="44"/>
      <c r="E33" s="45"/>
      <c r="F33" s="45"/>
    </row>
    <row r="34" spans="1:6" ht="15" thickBot="1">
      <c r="A34" s="81" t="s">
        <v>34</v>
      </c>
      <c r="B34" s="82"/>
      <c r="C34" s="83"/>
      <c r="D34" s="79">
        <f>SUM(D35:D39)</f>
        <v>-874660</v>
      </c>
      <c r="E34" s="80">
        <f>E35+E36+E37+E38+E39</f>
        <v>24685</v>
      </c>
      <c r="F34" s="80">
        <f>F35+F36+F37+F38+F39</f>
        <v>-849975</v>
      </c>
    </row>
    <row r="35" spans="1:6" ht="14.25">
      <c r="A35" s="22"/>
      <c r="B35" s="24"/>
      <c r="C35" s="84" t="s">
        <v>35</v>
      </c>
      <c r="D35" s="85">
        <v>16000</v>
      </c>
      <c r="E35" s="26">
        <v>-16000</v>
      </c>
      <c r="F35" s="26">
        <f>SUM(D35:E35)</f>
        <v>0</v>
      </c>
    </row>
    <row r="36" spans="1:6" ht="14.25">
      <c r="A36" s="27"/>
      <c r="B36" s="29"/>
      <c r="C36" s="86" t="s">
        <v>36</v>
      </c>
      <c r="D36" s="50">
        <v>-2021968</v>
      </c>
      <c r="E36" s="31">
        <v>95269</v>
      </c>
      <c r="F36" s="31">
        <f>SUM(D36:E36)</f>
        <v>-1926699</v>
      </c>
    </row>
    <row r="37" spans="1:6" ht="14.25">
      <c r="A37" s="27"/>
      <c r="B37" s="29"/>
      <c r="C37" s="63" t="s">
        <v>37</v>
      </c>
      <c r="D37" s="66">
        <v>1184374</v>
      </c>
      <c r="E37" s="31">
        <v>-69000</v>
      </c>
      <c r="F37" s="31">
        <f>SUM(D37:E37)</f>
        <v>1115374</v>
      </c>
    </row>
    <row r="38" spans="1:6" ht="14.25">
      <c r="A38" s="27"/>
      <c r="B38" s="87"/>
      <c r="C38" s="88" t="s">
        <v>38</v>
      </c>
      <c r="D38" s="89">
        <v>2000</v>
      </c>
      <c r="E38" s="31">
        <v>-1200</v>
      </c>
      <c r="F38" s="31">
        <f>SUM(D38:E38)</f>
        <v>800</v>
      </c>
    </row>
    <row r="39" spans="1:6" ht="15" thickBot="1">
      <c r="A39" s="27"/>
      <c r="B39" s="29"/>
      <c r="C39" s="86" t="s">
        <v>39</v>
      </c>
      <c r="D39" s="72">
        <v>-55066</v>
      </c>
      <c r="E39" s="36">
        <v>15616</v>
      </c>
      <c r="F39" s="36">
        <f>SUM(D39:E39)</f>
        <v>-39450</v>
      </c>
    </row>
    <row r="40" spans="1:6" ht="15" thickBot="1">
      <c r="A40" s="90" t="s">
        <v>40</v>
      </c>
      <c r="B40" s="91"/>
      <c r="C40" s="92"/>
      <c r="D40" s="79">
        <f>D32+D34</f>
        <v>-514621</v>
      </c>
      <c r="E40" s="80">
        <f>E32+E34</f>
        <v>0</v>
      </c>
      <c r="F40" s="80">
        <f>F32+F34</f>
        <v>-514621</v>
      </c>
    </row>
    <row r="41" spans="1:6" ht="15" thickBot="1">
      <c r="A41" s="93"/>
      <c r="B41" s="94"/>
      <c r="C41" s="95"/>
      <c r="D41" s="96"/>
      <c r="E41" s="45"/>
      <c r="F41" s="45"/>
    </row>
    <row r="42" spans="1:6" ht="15" thickBot="1">
      <c r="A42" s="97" t="s">
        <v>41</v>
      </c>
      <c r="B42" s="98"/>
      <c r="C42" s="99"/>
      <c r="D42" s="100">
        <f>D43+D48</f>
        <v>16294</v>
      </c>
      <c r="E42" s="101">
        <f>E43+E48</f>
        <v>0</v>
      </c>
      <c r="F42" s="101">
        <f>F43+F48</f>
        <v>16294</v>
      </c>
    </row>
    <row r="43" spans="1:6" ht="15" thickBot="1">
      <c r="A43" s="102"/>
      <c r="B43" s="103" t="s">
        <v>42</v>
      </c>
      <c r="C43" s="104"/>
      <c r="D43" s="105">
        <f>SUM(D44,D45,D46,D47)</f>
        <v>526668</v>
      </c>
      <c r="E43" s="40">
        <f>SUM(E44,E45,E46,E47)</f>
        <v>0</v>
      </c>
      <c r="F43" s="40">
        <f>SUM(F44,F45,F46,F47)</f>
        <v>526668</v>
      </c>
    </row>
    <row r="44" spans="1:6" ht="14.25">
      <c r="A44" s="106"/>
      <c r="B44" s="107"/>
      <c r="C44" s="108" t="s">
        <v>43</v>
      </c>
      <c r="D44" s="109">
        <v>269135</v>
      </c>
      <c r="E44" s="26">
        <v>0</v>
      </c>
      <c r="F44" s="26">
        <f aca="true" t="shared" si="2" ref="F44:F49">SUM(D44:E44)</f>
        <v>269135</v>
      </c>
    </row>
    <row r="45" spans="1:6" ht="27">
      <c r="A45" s="110"/>
      <c r="B45" s="111"/>
      <c r="C45" s="125" t="s">
        <v>44</v>
      </c>
      <c r="D45" s="89">
        <v>146533</v>
      </c>
      <c r="E45" s="31"/>
      <c r="F45" s="31">
        <f t="shared" si="2"/>
        <v>146533</v>
      </c>
    </row>
    <row r="46" spans="1:6" ht="14.25">
      <c r="A46" s="112"/>
      <c r="B46" s="62"/>
      <c r="C46" s="113" t="s">
        <v>45</v>
      </c>
      <c r="D46" s="89">
        <v>31000</v>
      </c>
      <c r="E46" s="31">
        <v>0</v>
      </c>
      <c r="F46" s="31">
        <f t="shared" si="2"/>
        <v>31000</v>
      </c>
    </row>
    <row r="47" spans="1:6" ht="15" thickBot="1">
      <c r="A47" s="114"/>
      <c r="B47" s="115"/>
      <c r="C47" s="116" t="s">
        <v>46</v>
      </c>
      <c r="D47" s="117">
        <v>80000</v>
      </c>
      <c r="E47" s="36">
        <v>0</v>
      </c>
      <c r="F47" s="36">
        <f t="shared" si="2"/>
        <v>80000</v>
      </c>
    </row>
    <row r="48" spans="1:6" ht="15" thickBot="1">
      <c r="A48" s="118"/>
      <c r="B48" s="119" t="s">
        <v>47</v>
      </c>
      <c r="C48" s="104"/>
      <c r="D48" s="105">
        <v>-510374</v>
      </c>
      <c r="E48" s="40">
        <v>0</v>
      </c>
      <c r="F48" s="40">
        <f t="shared" si="2"/>
        <v>-510374</v>
      </c>
    </row>
    <row r="49" spans="1:6" ht="15" thickBot="1">
      <c r="A49" s="120" t="s">
        <v>48</v>
      </c>
      <c r="B49" s="121"/>
      <c r="C49" s="122"/>
      <c r="D49" s="79">
        <v>-498327</v>
      </c>
      <c r="E49" s="123">
        <v>0</v>
      </c>
      <c r="F49" s="123">
        <f t="shared" si="2"/>
        <v>-498327</v>
      </c>
    </row>
  </sheetData>
  <sheetProtection/>
  <mergeCells count="1">
    <mergeCell ref="B5:C5"/>
  </mergeCells>
  <printOptions/>
  <pageMargins left="0.7" right="0.7" top="0.75" bottom="0.75" header="0.3" footer="0.3"/>
  <pageSetup fitToWidth="0" fitToHeight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42.28125" style="0" customWidth="1"/>
    <col min="3" max="3" width="11.57421875" style="0" customWidth="1"/>
    <col min="4" max="4" width="11.421875" style="0" customWidth="1"/>
    <col min="5" max="5" width="11.57421875" style="0" customWidth="1"/>
  </cols>
  <sheetData>
    <row r="1" spans="1:5" ht="14.25">
      <c r="A1" s="126"/>
      <c r="B1" s="127" t="s">
        <v>49</v>
      </c>
      <c r="C1" s="126"/>
      <c r="D1" s="126"/>
      <c r="E1" s="126"/>
    </row>
    <row r="2" spans="1:5" ht="15" thickBot="1">
      <c r="A2" s="126"/>
      <c r="B2" s="126"/>
      <c r="C2" s="126"/>
      <c r="D2" s="128"/>
      <c r="E2" s="126"/>
    </row>
    <row r="3" spans="1:5" ht="42" thickBot="1">
      <c r="A3" s="129" t="s">
        <v>3</v>
      </c>
      <c r="B3" s="130" t="s">
        <v>50</v>
      </c>
      <c r="C3" s="131" t="s">
        <v>51</v>
      </c>
      <c r="D3" s="132" t="s">
        <v>6</v>
      </c>
      <c r="E3" s="133" t="s">
        <v>7</v>
      </c>
    </row>
    <row r="4" spans="1:5" ht="15" thickBot="1">
      <c r="A4" s="134">
        <v>30</v>
      </c>
      <c r="B4" s="135" t="s">
        <v>9</v>
      </c>
      <c r="C4" s="136">
        <v>7093617</v>
      </c>
      <c r="D4" s="137">
        <f>D5</f>
        <v>-2000</v>
      </c>
      <c r="E4" s="138">
        <f aca="true" t="shared" si="0" ref="E4:E19">SUM(C4:D4)</f>
        <v>7091617</v>
      </c>
    </row>
    <row r="5" spans="1:5" ht="15" thickBot="1">
      <c r="A5" s="139">
        <v>3044</v>
      </c>
      <c r="B5" s="140" t="s">
        <v>12</v>
      </c>
      <c r="C5" s="141">
        <v>5000</v>
      </c>
      <c r="D5" s="142">
        <v>-2000</v>
      </c>
      <c r="E5" s="143">
        <f t="shared" si="0"/>
        <v>3000</v>
      </c>
    </row>
    <row r="6" spans="1:5" ht="15" thickBot="1">
      <c r="A6" s="144">
        <v>32</v>
      </c>
      <c r="B6" s="145" t="s">
        <v>13</v>
      </c>
      <c r="C6" s="146">
        <v>1651665</v>
      </c>
      <c r="D6" s="147">
        <f>SUM(D7,D8,D9,D10,D11)</f>
        <v>20741</v>
      </c>
      <c r="E6" s="148">
        <f t="shared" si="0"/>
        <v>1672406</v>
      </c>
    </row>
    <row r="7" spans="1:5" ht="14.25">
      <c r="A7" s="149" t="s">
        <v>52</v>
      </c>
      <c r="B7" s="150" t="s">
        <v>53</v>
      </c>
      <c r="C7" s="151">
        <v>336757</v>
      </c>
      <c r="D7" s="152">
        <v>42435</v>
      </c>
      <c r="E7" s="153">
        <f t="shared" si="0"/>
        <v>379192</v>
      </c>
    </row>
    <row r="8" spans="1:5" ht="27.75">
      <c r="A8" s="154" t="s">
        <v>52</v>
      </c>
      <c r="B8" s="155" t="s">
        <v>54</v>
      </c>
      <c r="C8" s="191">
        <v>199895</v>
      </c>
      <c r="D8" s="192">
        <v>-11000</v>
      </c>
      <c r="E8" s="193">
        <f t="shared" si="0"/>
        <v>188895</v>
      </c>
    </row>
    <row r="9" spans="1:5" ht="27.75">
      <c r="A9" s="154" t="s">
        <v>52</v>
      </c>
      <c r="B9" s="155" t="s">
        <v>55</v>
      </c>
      <c r="C9" s="156">
        <v>27580</v>
      </c>
      <c r="D9" s="157">
        <v>3600</v>
      </c>
      <c r="E9" s="158">
        <f t="shared" si="0"/>
        <v>31180</v>
      </c>
    </row>
    <row r="10" spans="1:5" ht="27.75">
      <c r="A10" s="159" t="s">
        <v>56</v>
      </c>
      <c r="B10" s="160" t="s">
        <v>57</v>
      </c>
      <c r="C10" s="156">
        <v>40848</v>
      </c>
      <c r="D10" s="157">
        <v>595</v>
      </c>
      <c r="E10" s="158">
        <f t="shared" si="0"/>
        <v>41443</v>
      </c>
    </row>
    <row r="11" spans="1:5" ht="15" thickBot="1">
      <c r="A11" s="161" t="s">
        <v>58</v>
      </c>
      <c r="B11" s="162" t="s">
        <v>59</v>
      </c>
      <c r="C11" s="163">
        <v>143423</v>
      </c>
      <c r="D11" s="164">
        <v>-14889</v>
      </c>
      <c r="E11" s="165">
        <f t="shared" si="0"/>
        <v>128534</v>
      </c>
    </row>
    <row r="12" spans="1:5" ht="15" thickBot="1">
      <c r="A12" s="166">
        <v>3500.352</v>
      </c>
      <c r="B12" s="167" t="s">
        <v>14</v>
      </c>
      <c r="C12" s="146">
        <v>4929120</v>
      </c>
      <c r="D12" s="147">
        <v>20438</v>
      </c>
      <c r="E12" s="148">
        <f t="shared" si="0"/>
        <v>4949558</v>
      </c>
    </row>
    <row r="13" spans="1:5" ht="15" thickBot="1">
      <c r="A13" s="168">
        <v>3500</v>
      </c>
      <c r="B13" s="169" t="s">
        <v>17</v>
      </c>
      <c r="C13" s="170">
        <v>319083</v>
      </c>
      <c r="D13" s="171">
        <f>D14</f>
        <v>20438</v>
      </c>
      <c r="E13" s="172">
        <f>SUM(C13:D13)</f>
        <v>339521</v>
      </c>
    </row>
    <row r="14" spans="1:5" ht="28.5" thickBot="1">
      <c r="A14" s="173" t="s">
        <v>60</v>
      </c>
      <c r="B14" s="174" t="s">
        <v>61</v>
      </c>
      <c r="C14" s="163">
        <v>0</v>
      </c>
      <c r="D14" s="175">
        <v>20438</v>
      </c>
      <c r="E14" s="158">
        <f t="shared" si="0"/>
        <v>20438</v>
      </c>
    </row>
    <row r="15" spans="1:5" ht="15" thickBot="1">
      <c r="A15" s="176">
        <v>3825.388</v>
      </c>
      <c r="B15" s="177" t="s">
        <v>18</v>
      </c>
      <c r="C15" s="146">
        <v>121103</v>
      </c>
      <c r="D15" s="147">
        <f>SUM(D16,D17,D18)</f>
        <v>-4817</v>
      </c>
      <c r="E15" s="148">
        <f t="shared" si="0"/>
        <v>116286</v>
      </c>
    </row>
    <row r="16" spans="1:5" ht="14.25">
      <c r="A16" s="178">
        <v>3880</v>
      </c>
      <c r="B16" s="179" t="s">
        <v>19</v>
      </c>
      <c r="C16" s="180">
        <v>4000</v>
      </c>
      <c r="D16" s="181">
        <v>-2500</v>
      </c>
      <c r="E16" s="153">
        <f t="shared" si="0"/>
        <v>1500</v>
      </c>
    </row>
    <row r="17" spans="1:5" ht="14.25">
      <c r="A17" s="182">
        <v>3882</v>
      </c>
      <c r="B17" s="183" t="s">
        <v>62</v>
      </c>
      <c r="C17" s="151">
        <v>3000</v>
      </c>
      <c r="D17" s="184">
        <v>-2500</v>
      </c>
      <c r="E17" s="153">
        <f t="shared" si="0"/>
        <v>500</v>
      </c>
    </row>
    <row r="18" spans="1:5" ht="15" thickBot="1">
      <c r="A18" s="185">
        <v>3888</v>
      </c>
      <c r="B18" s="186" t="s">
        <v>23</v>
      </c>
      <c r="C18" s="187">
        <v>67919</v>
      </c>
      <c r="D18" s="175">
        <v>183</v>
      </c>
      <c r="E18" s="188">
        <f t="shared" si="0"/>
        <v>68102</v>
      </c>
    </row>
    <row r="19" spans="1:5" ht="15" thickBot="1">
      <c r="A19" s="189"/>
      <c r="B19" s="190" t="s">
        <v>63</v>
      </c>
      <c r="C19" s="146">
        <v>13795505</v>
      </c>
      <c r="D19" s="147">
        <f>SUM(D4,D6,D12,D15)</f>
        <v>34362</v>
      </c>
      <c r="E19" s="148">
        <f t="shared" si="0"/>
        <v>13829867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82">
      <selection activeCell="G25" sqref="G25"/>
    </sheetView>
  </sheetViews>
  <sheetFormatPr defaultColWidth="9.140625" defaultRowHeight="15"/>
  <cols>
    <col min="2" max="2" width="45.28125" style="0" customWidth="1"/>
    <col min="3" max="4" width="11.28125" style="0" customWidth="1"/>
    <col min="5" max="5" width="11.00390625" style="0" customWidth="1"/>
  </cols>
  <sheetData>
    <row r="1" spans="1:5" ht="14.25">
      <c r="A1" s="196"/>
      <c r="B1" s="127" t="s">
        <v>64</v>
      </c>
      <c r="C1" s="196"/>
      <c r="D1" s="196"/>
      <c r="E1" s="196"/>
    </row>
    <row r="2" spans="1:5" ht="15" thickBot="1">
      <c r="A2" s="196"/>
      <c r="B2" s="196"/>
      <c r="C2" s="196"/>
      <c r="D2" s="196"/>
      <c r="E2" s="196"/>
    </row>
    <row r="3" spans="1:5" ht="42" thickBot="1">
      <c r="A3" s="197" t="s">
        <v>3</v>
      </c>
      <c r="B3" s="198" t="s">
        <v>65</v>
      </c>
      <c r="C3" s="132" t="s">
        <v>51</v>
      </c>
      <c r="D3" s="132" t="s">
        <v>6</v>
      </c>
      <c r="E3" s="199" t="s">
        <v>7</v>
      </c>
    </row>
    <row r="4" spans="1:5" ht="15" thickBot="1">
      <c r="A4" s="200" t="s">
        <v>66</v>
      </c>
      <c r="B4" s="201" t="s">
        <v>67</v>
      </c>
      <c r="C4" s="147">
        <v>257322</v>
      </c>
      <c r="D4" s="147">
        <f>SUM(D6,D9)</f>
        <v>-6572</v>
      </c>
      <c r="E4" s="147">
        <f>SUM(C4:D4)</f>
        <v>250750</v>
      </c>
    </row>
    <row r="5" spans="1:5" ht="14.25">
      <c r="A5" s="202" t="s">
        <v>68</v>
      </c>
      <c r="B5" s="203" t="s">
        <v>69</v>
      </c>
      <c r="C5" s="204"/>
      <c r="D5" s="204"/>
      <c r="E5" s="204"/>
    </row>
    <row r="6" spans="1:5" ht="14.25">
      <c r="A6" s="205">
        <v>55</v>
      </c>
      <c r="B6" s="206" t="s">
        <v>31</v>
      </c>
      <c r="C6" s="207">
        <v>25000</v>
      </c>
      <c r="D6" s="207">
        <v>-5615</v>
      </c>
      <c r="E6" s="207">
        <f>SUM(C6:D6)</f>
        <v>19385</v>
      </c>
    </row>
    <row r="7" spans="1:5" ht="14.25">
      <c r="A7" s="208"/>
      <c r="B7" s="209"/>
      <c r="C7" s="210"/>
      <c r="D7" s="210"/>
      <c r="E7" s="210"/>
    </row>
    <row r="8" spans="1:5" ht="14.25">
      <c r="A8" s="211" t="s">
        <v>70</v>
      </c>
      <c r="B8" s="212" t="s">
        <v>71</v>
      </c>
      <c r="C8" s="184"/>
      <c r="D8" s="184"/>
      <c r="E8" s="184"/>
    </row>
    <row r="9" spans="1:5" ht="14.25">
      <c r="A9" s="213">
        <v>55</v>
      </c>
      <c r="B9" s="214" t="s">
        <v>31</v>
      </c>
      <c r="C9" s="157">
        <v>28312</v>
      </c>
      <c r="D9" s="157">
        <v>-957</v>
      </c>
      <c r="E9" s="207">
        <f>SUM(C9:D9)</f>
        <v>27355</v>
      </c>
    </row>
    <row r="10" spans="1:5" ht="15" thickBot="1">
      <c r="A10" s="215"/>
      <c r="B10" s="216"/>
      <c r="C10" s="217"/>
      <c r="D10" s="217"/>
      <c r="E10" s="217"/>
    </row>
    <row r="11" spans="1:5" ht="15" thickBot="1">
      <c r="A11" s="218" t="s">
        <v>72</v>
      </c>
      <c r="B11" s="286" t="s">
        <v>73</v>
      </c>
      <c r="C11" s="147">
        <v>680207</v>
      </c>
      <c r="D11" s="147">
        <f>D13</f>
        <v>957</v>
      </c>
      <c r="E11" s="148">
        <f>SUM(C11:D11)</f>
        <v>681164</v>
      </c>
    </row>
    <row r="12" spans="1:5" ht="14.25">
      <c r="A12" s="202" t="s">
        <v>74</v>
      </c>
      <c r="B12" s="287" t="s">
        <v>75</v>
      </c>
      <c r="C12" s="219"/>
      <c r="D12" s="219"/>
      <c r="E12" s="220"/>
    </row>
    <row r="13" spans="1:5" ht="14.25">
      <c r="A13" s="221">
        <v>55</v>
      </c>
      <c r="B13" s="287" t="s">
        <v>31</v>
      </c>
      <c r="C13" s="207">
        <v>11500</v>
      </c>
      <c r="D13" s="207">
        <v>957</v>
      </c>
      <c r="E13" s="207">
        <f>SUM(C13:D13)</f>
        <v>12457</v>
      </c>
    </row>
    <row r="14" spans="1:5" ht="15" thickBot="1">
      <c r="A14" s="222"/>
      <c r="B14" s="223"/>
      <c r="C14" s="224"/>
      <c r="D14" s="224"/>
      <c r="E14" s="225"/>
    </row>
    <row r="15" spans="1:5" ht="15" thickBot="1">
      <c r="A15" s="226" t="s">
        <v>76</v>
      </c>
      <c r="B15" s="201" t="s">
        <v>77</v>
      </c>
      <c r="C15" s="147">
        <v>402282</v>
      </c>
      <c r="D15" s="147">
        <f>SUM(D17,D20,D23,D26,D29,D32)</f>
        <v>-11854</v>
      </c>
      <c r="E15" s="148">
        <f>SUM(C15:D15)</f>
        <v>390428</v>
      </c>
    </row>
    <row r="16" spans="1:5" ht="14.25">
      <c r="A16" s="227" t="s">
        <v>78</v>
      </c>
      <c r="B16" s="288" t="s">
        <v>79</v>
      </c>
      <c r="C16" s="184"/>
      <c r="D16" s="184"/>
      <c r="E16" s="153"/>
    </row>
    <row r="17" spans="1:5" ht="14.25">
      <c r="A17" s="154" t="s">
        <v>80</v>
      </c>
      <c r="B17" s="289" t="s">
        <v>81</v>
      </c>
      <c r="C17" s="157">
        <v>10000</v>
      </c>
      <c r="D17" s="157">
        <v>-7036</v>
      </c>
      <c r="E17" s="158">
        <f>SUM(C17:D17)</f>
        <v>2964</v>
      </c>
    </row>
    <row r="18" spans="1:5" ht="14.25">
      <c r="A18" s="154"/>
      <c r="B18" s="289"/>
      <c r="C18" s="157"/>
      <c r="D18" s="157"/>
      <c r="E18" s="158"/>
    </row>
    <row r="19" spans="1:5" ht="14.25">
      <c r="A19" s="231" t="s">
        <v>78</v>
      </c>
      <c r="B19" s="232" t="s">
        <v>82</v>
      </c>
      <c r="C19" s="157"/>
      <c r="D19" s="157"/>
      <c r="E19" s="158"/>
    </row>
    <row r="20" spans="1:5" ht="14.25">
      <c r="A20" s="233" t="s">
        <v>83</v>
      </c>
      <c r="B20" s="234" t="s">
        <v>31</v>
      </c>
      <c r="C20" s="157">
        <v>27574</v>
      </c>
      <c r="D20" s="157">
        <v>175</v>
      </c>
      <c r="E20" s="158">
        <f>SUM(C20:D20)</f>
        <v>27749</v>
      </c>
    </row>
    <row r="21" spans="1:5" ht="14.25">
      <c r="A21" s="222"/>
      <c r="B21" s="290"/>
      <c r="C21" s="157"/>
      <c r="D21" s="157"/>
      <c r="E21" s="158"/>
    </row>
    <row r="22" spans="1:5" ht="14.25">
      <c r="A22" s="236" t="s">
        <v>84</v>
      </c>
      <c r="B22" s="289" t="s">
        <v>85</v>
      </c>
      <c r="C22" s="157"/>
      <c r="D22" s="157"/>
      <c r="E22" s="158"/>
    </row>
    <row r="23" spans="1:5" ht="14.25">
      <c r="A23" s="233" t="s">
        <v>83</v>
      </c>
      <c r="B23" s="234" t="s">
        <v>31</v>
      </c>
      <c r="C23" s="157">
        <v>40505</v>
      </c>
      <c r="D23" s="157">
        <v>-1348</v>
      </c>
      <c r="E23" s="158">
        <f>SUM(C23:D23)</f>
        <v>39157</v>
      </c>
    </row>
    <row r="24" spans="1:5" ht="14.25">
      <c r="A24" s="222"/>
      <c r="B24" s="235"/>
      <c r="C24" s="157"/>
      <c r="D24" s="157"/>
      <c r="E24" s="158"/>
    </row>
    <row r="25" spans="1:5" ht="14.25">
      <c r="A25" s="236" t="s">
        <v>86</v>
      </c>
      <c r="B25" s="289" t="s">
        <v>87</v>
      </c>
      <c r="C25" s="157"/>
      <c r="D25" s="157"/>
      <c r="E25" s="158"/>
    </row>
    <row r="26" spans="1:5" ht="14.25">
      <c r="A26" s="154" t="s">
        <v>83</v>
      </c>
      <c r="B26" s="289" t="s">
        <v>31</v>
      </c>
      <c r="C26" s="157">
        <v>9950</v>
      </c>
      <c r="D26" s="157">
        <v>-5000</v>
      </c>
      <c r="E26" s="158">
        <f>SUM(C26:D26)</f>
        <v>4950</v>
      </c>
    </row>
    <row r="27" spans="1:5" ht="14.25">
      <c r="A27" s="222"/>
      <c r="B27" s="290"/>
      <c r="C27" s="157"/>
      <c r="D27" s="157"/>
      <c r="E27" s="158"/>
    </row>
    <row r="28" spans="1:5" ht="14.25">
      <c r="A28" s="236" t="s">
        <v>86</v>
      </c>
      <c r="B28" s="289" t="s">
        <v>88</v>
      </c>
      <c r="C28" s="157"/>
      <c r="D28" s="157"/>
      <c r="E28" s="158"/>
    </row>
    <row r="29" spans="1:5" ht="14.25">
      <c r="A29" s="154" t="s">
        <v>83</v>
      </c>
      <c r="B29" s="289" t="s">
        <v>31</v>
      </c>
      <c r="C29" s="157">
        <v>4645</v>
      </c>
      <c r="D29" s="157">
        <v>-4645</v>
      </c>
      <c r="E29" s="158">
        <f>SUM(C29:D29)</f>
        <v>0</v>
      </c>
    </row>
    <row r="30" spans="1:5" ht="14.25">
      <c r="A30" s="222"/>
      <c r="B30" s="235"/>
      <c r="C30" s="157"/>
      <c r="D30" s="157"/>
      <c r="E30" s="158"/>
    </row>
    <row r="31" spans="1:5" ht="27.75">
      <c r="A31" s="236" t="s">
        <v>86</v>
      </c>
      <c r="B31" s="229" t="s">
        <v>89</v>
      </c>
      <c r="C31" s="157"/>
      <c r="D31" s="157"/>
      <c r="E31" s="158"/>
    </row>
    <row r="32" spans="1:5" ht="14.25">
      <c r="A32" s="154" t="s">
        <v>83</v>
      </c>
      <c r="B32" s="289" t="s">
        <v>31</v>
      </c>
      <c r="C32" s="157">
        <v>23626</v>
      </c>
      <c r="D32" s="157">
        <v>6000</v>
      </c>
      <c r="E32" s="158">
        <f>SUM(C32:D32)</f>
        <v>29626</v>
      </c>
    </row>
    <row r="33" spans="1:5" ht="15" thickBot="1">
      <c r="A33" s="237"/>
      <c r="B33" s="238"/>
      <c r="C33" s="217"/>
      <c r="D33" s="175"/>
      <c r="E33" s="188"/>
    </row>
    <row r="34" spans="1:5" ht="15" thickBot="1">
      <c r="A34" s="200" t="s">
        <v>90</v>
      </c>
      <c r="B34" s="240" t="s">
        <v>91</v>
      </c>
      <c r="C34" s="241">
        <v>1944437</v>
      </c>
      <c r="D34" s="147">
        <f>SUM(D35,D38,D42,D45,D47,D51)</f>
        <v>3478</v>
      </c>
      <c r="E34" s="148">
        <f>SUM(C34:D34)</f>
        <v>1947915</v>
      </c>
    </row>
    <row r="35" spans="1:5" ht="15" thickBot="1">
      <c r="A35" s="242" t="s">
        <v>92</v>
      </c>
      <c r="B35" s="243" t="s">
        <v>93</v>
      </c>
      <c r="C35" s="244">
        <v>517308</v>
      </c>
      <c r="D35" s="245">
        <f>D36</f>
        <v>183</v>
      </c>
      <c r="E35" s="246">
        <f>SUM(C35:D35)</f>
        <v>517491</v>
      </c>
    </row>
    <row r="36" spans="1:5" ht="14.25">
      <c r="A36" s="247" t="s">
        <v>83</v>
      </c>
      <c r="B36" s="248" t="s">
        <v>31</v>
      </c>
      <c r="C36" s="228">
        <v>236650</v>
      </c>
      <c r="D36" s="184">
        <v>183</v>
      </c>
      <c r="E36" s="153">
        <f>SUM(C36:D36)</f>
        <v>236833</v>
      </c>
    </row>
    <row r="37" spans="1:5" ht="15" thickBot="1">
      <c r="A37" s="215"/>
      <c r="B37" s="238"/>
      <c r="C37" s="239"/>
      <c r="D37" s="175"/>
      <c r="E37" s="188"/>
    </row>
    <row r="38" spans="1:5" ht="15" thickBot="1">
      <c r="A38" s="242" t="s">
        <v>94</v>
      </c>
      <c r="B38" s="249" t="s">
        <v>95</v>
      </c>
      <c r="C38" s="245">
        <v>427140</v>
      </c>
      <c r="D38" s="245">
        <f>D39</f>
        <v>115</v>
      </c>
      <c r="E38" s="246">
        <f>SUM(C38:D38)</f>
        <v>427255</v>
      </c>
    </row>
    <row r="39" spans="1:5" ht="14.25">
      <c r="A39" s="247" t="s">
        <v>83</v>
      </c>
      <c r="B39" s="250" t="s">
        <v>31</v>
      </c>
      <c r="C39" s="184">
        <v>243649</v>
      </c>
      <c r="D39" s="184">
        <v>115</v>
      </c>
      <c r="E39" s="153">
        <f>SUM(C39:D39)</f>
        <v>243764</v>
      </c>
    </row>
    <row r="40" spans="1:5" ht="14.25">
      <c r="A40" s="222"/>
      <c r="B40" s="251"/>
      <c r="C40" s="157"/>
      <c r="D40" s="157"/>
      <c r="E40" s="158"/>
    </row>
    <row r="41" spans="1:5" ht="27.75">
      <c r="A41" s="252" t="s">
        <v>96</v>
      </c>
      <c r="B41" s="253" t="s">
        <v>97</v>
      </c>
      <c r="C41" s="157"/>
      <c r="D41" s="157"/>
      <c r="E41" s="158"/>
    </row>
    <row r="42" spans="1:5" ht="14.25">
      <c r="A42" s="254" t="s">
        <v>80</v>
      </c>
      <c r="B42" s="292" t="s">
        <v>81</v>
      </c>
      <c r="C42" s="157">
        <v>1970</v>
      </c>
      <c r="D42" s="157">
        <v>200</v>
      </c>
      <c r="E42" s="158">
        <f>SUM(C42:D42)</f>
        <v>2170</v>
      </c>
    </row>
    <row r="43" spans="1:5" ht="14.25">
      <c r="A43" s="255"/>
      <c r="B43" s="293"/>
      <c r="C43" s="175"/>
      <c r="D43" s="175"/>
      <c r="E43" s="188"/>
    </row>
    <row r="44" spans="1:5" ht="14.25">
      <c r="A44" s="256" t="s">
        <v>96</v>
      </c>
      <c r="B44" s="294" t="s">
        <v>98</v>
      </c>
      <c r="C44" s="175"/>
      <c r="D44" s="175"/>
      <c r="E44" s="188"/>
    </row>
    <row r="45" spans="1:5" ht="14.25">
      <c r="A45" s="257" t="s">
        <v>80</v>
      </c>
      <c r="B45" s="287" t="s">
        <v>81</v>
      </c>
      <c r="C45" s="175">
        <v>1840</v>
      </c>
      <c r="D45" s="175">
        <v>150</v>
      </c>
      <c r="E45" s="188">
        <f>SUM(C45:D45)</f>
        <v>1990</v>
      </c>
    </row>
    <row r="46" spans="1:5" ht="15" thickBot="1">
      <c r="A46" s="215"/>
      <c r="B46" s="295"/>
      <c r="C46" s="217"/>
      <c r="D46" s="175"/>
      <c r="E46" s="188"/>
    </row>
    <row r="47" spans="1:5" ht="15" thickBot="1">
      <c r="A47" s="258" t="s">
        <v>99</v>
      </c>
      <c r="B47" s="296" t="s">
        <v>100</v>
      </c>
      <c r="C47" s="244">
        <v>89114</v>
      </c>
      <c r="D47" s="245">
        <f>D48</f>
        <v>480</v>
      </c>
      <c r="E47" s="246">
        <f>SUM(C47:D47)</f>
        <v>89594</v>
      </c>
    </row>
    <row r="48" spans="1:5" ht="14.25">
      <c r="A48" s="149" t="s">
        <v>83</v>
      </c>
      <c r="B48" s="288" t="s">
        <v>31</v>
      </c>
      <c r="C48" s="228">
        <v>34147</v>
      </c>
      <c r="D48" s="184">
        <v>480</v>
      </c>
      <c r="E48" s="153">
        <f>SUM(C48:D48)</f>
        <v>34627</v>
      </c>
    </row>
    <row r="49" spans="1:5" ht="14.25">
      <c r="A49" s="222"/>
      <c r="B49" s="290"/>
      <c r="C49" s="230"/>
      <c r="D49" s="157"/>
      <c r="E49" s="158"/>
    </row>
    <row r="50" spans="1:5" ht="27.75">
      <c r="A50" s="236" t="s">
        <v>101</v>
      </c>
      <c r="B50" s="259" t="s">
        <v>102</v>
      </c>
      <c r="C50" s="230"/>
      <c r="D50" s="157"/>
      <c r="E50" s="158"/>
    </row>
    <row r="51" spans="1:5" ht="14.25">
      <c r="A51" s="154" t="s">
        <v>80</v>
      </c>
      <c r="B51" s="297" t="s">
        <v>81</v>
      </c>
      <c r="C51" s="230">
        <v>4500</v>
      </c>
      <c r="D51" s="157">
        <v>2350</v>
      </c>
      <c r="E51" s="158">
        <f>SUM(C51:D51)</f>
        <v>6850</v>
      </c>
    </row>
    <row r="52" spans="1:5" ht="15" thickBot="1">
      <c r="A52" s="215"/>
      <c r="B52" s="238"/>
      <c r="C52" s="239"/>
      <c r="D52" s="175"/>
      <c r="E52" s="188"/>
    </row>
    <row r="53" spans="1:5" ht="15" thickBot="1">
      <c r="A53" s="200" t="s">
        <v>103</v>
      </c>
      <c r="B53" s="201" t="s">
        <v>104</v>
      </c>
      <c r="C53" s="147">
        <v>7321198</v>
      </c>
      <c r="D53" s="241">
        <f>SUM(D55,D59,D63,D67,D72,D75,D77,D83,D88,D91,D93)</f>
        <v>73038</v>
      </c>
      <c r="E53" s="147">
        <f>SUM(C53:D53)</f>
        <v>7394236</v>
      </c>
    </row>
    <row r="54" spans="1:5" ht="15" thickBot="1">
      <c r="A54" s="260"/>
      <c r="B54" s="261"/>
      <c r="C54" s="262"/>
      <c r="D54" s="263"/>
      <c r="E54" s="262"/>
    </row>
    <row r="55" spans="1:5" ht="15" thickBot="1">
      <c r="A55" s="264" t="s">
        <v>105</v>
      </c>
      <c r="B55" s="298" t="s">
        <v>106</v>
      </c>
      <c r="C55" s="265">
        <v>302050</v>
      </c>
      <c r="D55" s="266">
        <f>D57</f>
        <v>749</v>
      </c>
      <c r="E55" s="245">
        <f>SUM(C55:D55)</f>
        <v>302799</v>
      </c>
    </row>
    <row r="56" spans="1:5" ht="14.25">
      <c r="A56" s="267" t="s">
        <v>107</v>
      </c>
      <c r="B56" s="299" t="s">
        <v>30</v>
      </c>
      <c r="C56" s="204"/>
      <c r="D56" s="268"/>
      <c r="E56" s="204"/>
    </row>
    <row r="57" spans="1:5" ht="14.25">
      <c r="A57" s="269"/>
      <c r="B57" s="300" t="s">
        <v>108</v>
      </c>
      <c r="C57" s="270">
        <v>2246</v>
      </c>
      <c r="D57" s="271">
        <v>749</v>
      </c>
      <c r="E57" s="157">
        <f>SUM(C57:D57)</f>
        <v>2995</v>
      </c>
    </row>
    <row r="58" spans="1:5" ht="15" thickBot="1">
      <c r="A58" s="260"/>
      <c r="B58" s="261"/>
      <c r="C58" s="262"/>
      <c r="D58" s="263"/>
      <c r="E58" s="262"/>
    </row>
    <row r="59" spans="1:5" ht="15" thickBot="1">
      <c r="A59" s="264" t="s">
        <v>105</v>
      </c>
      <c r="B59" s="298" t="s">
        <v>109</v>
      </c>
      <c r="C59" s="265">
        <v>660550</v>
      </c>
      <c r="D59" s="266">
        <f>D61</f>
        <v>3188</v>
      </c>
      <c r="E59" s="245">
        <f>SUM(C59:D59)</f>
        <v>663738</v>
      </c>
    </row>
    <row r="60" spans="1:5" ht="14.25">
      <c r="A60" s="267" t="s">
        <v>107</v>
      </c>
      <c r="B60" s="299" t="s">
        <v>30</v>
      </c>
      <c r="C60" s="204"/>
      <c r="D60" s="268"/>
      <c r="E60" s="204"/>
    </row>
    <row r="61" spans="1:5" ht="14.25">
      <c r="A61" s="269"/>
      <c r="B61" s="300" t="s">
        <v>108</v>
      </c>
      <c r="C61" s="270">
        <v>9561</v>
      </c>
      <c r="D61" s="271">
        <v>3188</v>
      </c>
      <c r="E61" s="157">
        <f>SUM(C61:D61)</f>
        <v>12749</v>
      </c>
    </row>
    <row r="62" spans="1:5" ht="15" thickBot="1">
      <c r="A62" s="260"/>
      <c r="B62" s="261"/>
      <c r="C62" s="262"/>
      <c r="D62" s="263"/>
      <c r="E62" s="262"/>
    </row>
    <row r="63" spans="1:5" ht="15" thickBot="1">
      <c r="A63" s="264" t="s">
        <v>105</v>
      </c>
      <c r="B63" s="301" t="s">
        <v>110</v>
      </c>
      <c r="C63" s="265">
        <v>718478</v>
      </c>
      <c r="D63" s="266">
        <f>D65</f>
        <v>3368</v>
      </c>
      <c r="E63" s="245">
        <f>SUM(C63:D63)</f>
        <v>721846</v>
      </c>
    </row>
    <row r="64" spans="1:5" ht="14.25">
      <c r="A64" s="267" t="s">
        <v>107</v>
      </c>
      <c r="B64" s="299" t="s">
        <v>30</v>
      </c>
      <c r="C64" s="204"/>
      <c r="D64" s="268"/>
      <c r="E64" s="204"/>
    </row>
    <row r="65" spans="1:5" ht="14.25">
      <c r="A65" s="269"/>
      <c r="B65" s="300" t="s">
        <v>108</v>
      </c>
      <c r="C65" s="270">
        <v>10104</v>
      </c>
      <c r="D65" s="271">
        <v>3368</v>
      </c>
      <c r="E65" s="157">
        <f>SUM(C65:D65)</f>
        <v>13472</v>
      </c>
    </row>
    <row r="66" spans="1:5" ht="15" thickBot="1">
      <c r="A66" s="260"/>
      <c r="B66" s="261"/>
      <c r="C66" s="262"/>
      <c r="D66" s="263"/>
      <c r="E66" s="262"/>
    </row>
    <row r="67" spans="1:5" ht="15" thickBot="1">
      <c r="A67" s="264" t="s">
        <v>105</v>
      </c>
      <c r="B67" s="298" t="s">
        <v>111</v>
      </c>
      <c r="C67" s="265">
        <v>654166</v>
      </c>
      <c r="D67" s="266">
        <f>D69</f>
        <v>3530</v>
      </c>
      <c r="E67" s="245">
        <f>SUM(C67:D67)</f>
        <v>657696</v>
      </c>
    </row>
    <row r="68" spans="1:5" ht="14.25">
      <c r="A68" s="267" t="s">
        <v>107</v>
      </c>
      <c r="B68" s="299" t="s">
        <v>30</v>
      </c>
      <c r="C68" s="272"/>
      <c r="D68" s="268"/>
      <c r="E68" s="204"/>
    </row>
    <row r="69" spans="1:5" ht="14.25">
      <c r="A69" s="269"/>
      <c r="B69" s="300" t="s">
        <v>108</v>
      </c>
      <c r="C69" s="270">
        <v>10595</v>
      </c>
      <c r="D69" s="271">
        <v>3530</v>
      </c>
      <c r="E69" s="157">
        <f>SUM(C69:D69)</f>
        <v>14125</v>
      </c>
    </row>
    <row r="70" spans="1:5" ht="14.25">
      <c r="A70" s="269"/>
      <c r="B70" s="273"/>
      <c r="C70" s="204"/>
      <c r="D70" s="268"/>
      <c r="E70" s="204"/>
    </row>
    <row r="71" spans="1:5" ht="14.25">
      <c r="A71" s="227" t="s">
        <v>105</v>
      </c>
      <c r="B71" s="302" t="s">
        <v>112</v>
      </c>
      <c r="C71" s="184"/>
      <c r="D71" s="228"/>
      <c r="E71" s="184"/>
    </row>
    <row r="72" spans="1:5" ht="14.25">
      <c r="A72" s="154" t="s">
        <v>83</v>
      </c>
      <c r="B72" s="194" t="s">
        <v>113</v>
      </c>
      <c r="C72" s="157">
        <v>90000</v>
      </c>
      <c r="D72" s="230">
        <v>45000</v>
      </c>
      <c r="E72" s="157">
        <f>SUM(C72:D72)</f>
        <v>135000</v>
      </c>
    </row>
    <row r="73" spans="1:5" ht="14.25">
      <c r="A73" s="159"/>
      <c r="B73" s="195"/>
      <c r="C73" s="175"/>
      <c r="D73" s="239"/>
      <c r="E73" s="175"/>
    </row>
    <row r="74" spans="1:5" ht="14.25">
      <c r="A74" s="274" t="s">
        <v>105</v>
      </c>
      <c r="B74" s="291" t="s">
        <v>114</v>
      </c>
      <c r="C74" s="275"/>
      <c r="D74" s="276"/>
      <c r="E74" s="207"/>
    </row>
    <row r="75" spans="1:5" ht="14.25">
      <c r="A75" s="267" t="s">
        <v>107</v>
      </c>
      <c r="B75" s="303" t="s">
        <v>30</v>
      </c>
      <c r="C75" s="275">
        <v>10835</v>
      </c>
      <c r="D75" s="276">
        <v>-10835</v>
      </c>
      <c r="E75" s="207">
        <f>SUM(C75:D75)</f>
        <v>0</v>
      </c>
    </row>
    <row r="76" spans="1:5" ht="15" thickBot="1">
      <c r="A76" s="173"/>
      <c r="B76" s="304"/>
      <c r="C76" s="275"/>
      <c r="D76" s="276"/>
      <c r="E76" s="275"/>
    </row>
    <row r="77" spans="1:5" ht="15" thickBot="1">
      <c r="A77" s="277" t="s">
        <v>115</v>
      </c>
      <c r="B77" s="296" t="s">
        <v>116</v>
      </c>
      <c r="C77" s="265">
        <v>1397702</v>
      </c>
      <c r="D77" s="266">
        <f>SUM(D79,D81)</f>
        <v>-13000</v>
      </c>
      <c r="E77" s="265">
        <f>SUM(C77:D77)</f>
        <v>1384702</v>
      </c>
    </row>
    <row r="78" spans="1:5" ht="14.25">
      <c r="A78" s="149" t="s">
        <v>107</v>
      </c>
      <c r="B78" s="305" t="s">
        <v>30</v>
      </c>
      <c r="C78" s="270"/>
      <c r="D78" s="271"/>
      <c r="E78" s="270"/>
    </row>
    <row r="79" spans="1:5" ht="14.25">
      <c r="A79" s="154"/>
      <c r="B79" s="297" t="s">
        <v>117</v>
      </c>
      <c r="C79" s="207">
        <v>366742</v>
      </c>
      <c r="D79" s="278">
        <v>-7550</v>
      </c>
      <c r="E79" s="207">
        <f>SUM(C79:D79)</f>
        <v>359192</v>
      </c>
    </row>
    <row r="80" spans="1:5" ht="14.25">
      <c r="A80" s="154" t="s">
        <v>83</v>
      </c>
      <c r="B80" s="306" t="s">
        <v>113</v>
      </c>
      <c r="C80" s="207"/>
      <c r="D80" s="278"/>
      <c r="E80" s="207"/>
    </row>
    <row r="81" spans="1:5" ht="14.25">
      <c r="A81" s="279"/>
      <c r="B81" s="297" t="s">
        <v>117</v>
      </c>
      <c r="C81" s="207">
        <v>187915</v>
      </c>
      <c r="D81" s="278">
        <v>-5450</v>
      </c>
      <c r="E81" s="207">
        <f>SUM(C81:D81)</f>
        <v>182465</v>
      </c>
    </row>
    <row r="82" spans="1:5" ht="15" thickBot="1">
      <c r="A82" s="280"/>
      <c r="B82" s="307"/>
      <c r="C82" s="217"/>
      <c r="D82" s="239"/>
      <c r="E82" s="217"/>
    </row>
    <row r="83" spans="1:5" ht="15" thickBot="1">
      <c r="A83" s="258" t="s">
        <v>115</v>
      </c>
      <c r="B83" s="308" t="s">
        <v>118</v>
      </c>
      <c r="C83" s="244">
        <v>1241981</v>
      </c>
      <c r="D83" s="245">
        <f>D85</f>
        <v>2000</v>
      </c>
      <c r="E83" s="246">
        <f>SUM(C83:D83)</f>
        <v>1243981</v>
      </c>
    </row>
    <row r="84" spans="1:5" ht="14.25">
      <c r="A84" s="149" t="s">
        <v>83</v>
      </c>
      <c r="B84" s="309" t="s">
        <v>113</v>
      </c>
      <c r="C84" s="152"/>
      <c r="D84" s="184"/>
      <c r="E84" s="153"/>
    </row>
    <row r="85" spans="1:5" ht="14.25">
      <c r="A85" s="279"/>
      <c r="B85" s="194" t="s">
        <v>117</v>
      </c>
      <c r="C85" s="157">
        <v>141394</v>
      </c>
      <c r="D85" s="157">
        <v>2000</v>
      </c>
      <c r="E85" s="158">
        <f>SUM(C85:D85)</f>
        <v>143394</v>
      </c>
    </row>
    <row r="86" spans="1:5" ht="14.25">
      <c r="A86" s="222"/>
      <c r="B86" s="310"/>
      <c r="C86" s="157"/>
      <c r="D86" s="157"/>
      <c r="E86" s="158"/>
    </row>
    <row r="87" spans="1:5" ht="14.25">
      <c r="A87" s="236" t="s">
        <v>115</v>
      </c>
      <c r="B87" s="311" t="s">
        <v>119</v>
      </c>
      <c r="C87" s="157"/>
      <c r="D87" s="157"/>
      <c r="E87" s="158"/>
    </row>
    <row r="88" spans="1:5" ht="14.25">
      <c r="A88" s="254" t="s">
        <v>83</v>
      </c>
      <c r="B88" s="194" t="s">
        <v>31</v>
      </c>
      <c r="C88" s="157">
        <v>60000</v>
      </c>
      <c r="D88" s="157">
        <v>15000</v>
      </c>
      <c r="E88" s="158">
        <f>SUM(C88:D88)</f>
        <v>75000</v>
      </c>
    </row>
    <row r="89" spans="1:5" ht="14.25">
      <c r="A89" s="255"/>
      <c r="B89" s="195"/>
      <c r="C89" s="175"/>
      <c r="D89" s="175"/>
      <c r="E89" s="188"/>
    </row>
    <row r="90" spans="1:5" ht="14.25">
      <c r="A90" s="281" t="s">
        <v>120</v>
      </c>
      <c r="B90" s="312" t="s">
        <v>121</v>
      </c>
      <c r="C90" s="175"/>
      <c r="D90" s="175"/>
      <c r="E90" s="188"/>
    </row>
    <row r="91" spans="1:5" ht="14.25">
      <c r="A91" s="205" t="s">
        <v>83</v>
      </c>
      <c r="B91" s="300" t="s">
        <v>31</v>
      </c>
      <c r="C91" s="175">
        <v>24450</v>
      </c>
      <c r="D91" s="175">
        <v>20438</v>
      </c>
      <c r="E91" s="158">
        <f>SUM(C91:D91)</f>
        <v>44888</v>
      </c>
    </row>
    <row r="92" spans="1:5" ht="15" thickBot="1">
      <c r="A92" s="215"/>
      <c r="B92" s="295"/>
      <c r="C92" s="217"/>
      <c r="D92" s="175"/>
      <c r="E92" s="188"/>
    </row>
    <row r="93" spans="1:5" ht="15" thickBot="1">
      <c r="A93" s="258" t="s">
        <v>122</v>
      </c>
      <c r="B93" s="296" t="s">
        <v>123</v>
      </c>
      <c r="C93" s="244">
        <v>358447</v>
      </c>
      <c r="D93" s="245">
        <f>D94</f>
        <v>3600</v>
      </c>
      <c r="E93" s="246">
        <f>SUM(C93:D93)</f>
        <v>362047</v>
      </c>
    </row>
    <row r="94" spans="1:5" ht="14.25">
      <c r="A94" s="149" t="s">
        <v>83</v>
      </c>
      <c r="B94" s="306" t="s">
        <v>113</v>
      </c>
      <c r="C94" s="228">
        <v>87721</v>
      </c>
      <c r="D94" s="184">
        <v>3600</v>
      </c>
      <c r="E94" s="153">
        <f>SUM(C94:D94)</f>
        <v>91321</v>
      </c>
    </row>
    <row r="95" spans="1:5" ht="15" thickBot="1">
      <c r="A95" s="215"/>
      <c r="B95" s="313"/>
      <c r="C95" s="239"/>
      <c r="D95" s="175"/>
      <c r="E95" s="188"/>
    </row>
    <row r="96" spans="1:5" ht="15" thickBot="1">
      <c r="A96" s="200" t="s">
        <v>124</v>
      </c>
      <c r="B96" s="240" t="s">
        <v>125</v>
      </c>
      <c r="C96" s="241">
        <v>1565080</v>
      </c>
      <c r="D96" s="147">
        <f>D98</f>
        <v>0</v>
      </c>
      <c r="E96" s="148">
        <f>SUM(C96:D96)</f>
        <v>1565080</v>
      </c>
    </row>
    <row r="97" spans="1:5" ht="15" thickBot="1">
      <c r="A97" s="282"/>
      <c r="B97" s="314"/>
      <c r="C97" s="283"/>
      <c r="D97" s="164"/>
      <c r="E97" s="165"/>
    </row>
    <row r="98" spans="1:5" ht="15" thickBot="1">
      <c r="A98" s="277" t="s">
        <v>126</v>
      </c>
      <c r="B98" s="308" t="s">
        <v>127</v>
      </c>
      <c r="C98" s="244">
        <v>298926</v>
      </c>
      <c r="D98" s="245">
        <f>SUM(D100,D102)</f>
        <v>0</v>
      </c>
      <c r="E98" s="246">
        <f>SUM(C98:D98)</f>
        <v>298926</v>
      </c>
    </row>
    <row r="99" spans="1:5" ht="14.25">
      <c r="A99" s="149" t="s">
        <v>107</v>
      </c>
      <c r="B99" s="306" t="s">
        <v>30</v>
      </c>
      <c r="C99" s="228"/>
      <c r="D99" s="184"/>
      <c r="E99" s="153"/>
    </row>
    <row r="100" spans="1:5" ht="14.25">
      <c r="A100" s="154"/>
      <c r="B100" s="297" t="s">
        <v>108</v>
      </c>
      <c r="C100" s="230">
        <v>45974</v>
      </c>
      <c r="D100" s="157">
        <v>970</v>
      </c>
      <c r="E100" s="158">
        <f>SUM(C100:D100)</f>
        <v>46944</v>
      </c>
    </row>
    <row r="101" spans="1:5" ht="14.25">
      <c r="A101" s="154" t="s">
        <v>83</v>
      </c>
      <c r="B101" s="297" t="s">
        <v>31</v>
      </c>
      <c r="C101" s="230"/>
      <c r="D101" s="157"/>
      <c r="E101" s="158"/>
    </row>
    <row r="102" spans="1:5" ht="14.25">
      <c r="A102" s="154"/>
      <c r="B102" s="297" t="s">
        <v>108</v>
      </c>
      <c r="C102" s="230">
        <v>9466</v>
      </c>
      <c r="D102" s="157">
        <v>-970</v>
      </c>
      <c r="E102" s="158">
        <f>SUM(C102:D102)</f>
        <v>8496</v>
      </c>
    </row>
    <row r="103" spans="1:5" ht="15" thickBot="1">
      <c r="A103" s="215"/>
      <c r="B103" s="313"/>
      <c r="C103" s="239"/>
      <c r="D103" s="175"/>
      <c r="E103" s="188"/>
    </row>
    <row r="104" spans="1:5" ht="15" thickBot="1">
      <c r="A104" s="284"/>
      <c r="B104" s="285" t="s">
        <v>128</v>
      </c>
      <c r="C104" s="241">
        <v>13435466</v>
      </c>
      <c r="D104" s="147">
        <f>SUM(D4,D11,D15,D34,D53,D96)</f>
        <v>59047</v>
      </c>
      <c r="E104" s="148">
        <f>SUM(C104:D104)</f>
        <v>13494513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22">
      <selection activeCell="H20" sqref="H20"/>
    </sheetView>
  </sheetViews>
  <sheetFormatPr defaultColWidth="9.140625" defaultRowHeight="15"/>
  <cols>
    <col min="2" max="2" width="36.57421875" style="0" customWidth="1"/>
    <col min="3" max="4" width="11.421875" style="0" customWidth="1"/>
    <col min="5" max="5" width="11.57421875" style="0" customWidth="1"/>
  </cols>
  <sheetData>
    <row r="1" spans="1:5" ht="42">
      <c r="A1" s="196"/>
      <c r="B1" s="323" t="s">
        <v>129</v>
      </c>
      <c r="C1" s="196"/>
      <c r="D1" s="196"/>
      <c r="E1" s="196"/>
    </row>
    <row r="2" spans="1:5" ht="14.25">
      <c r="A2" s="196"/>
      <c r="B2" s="196"/>
      <c r="C2" s="196"/>
      <c r="D2" s="196"/>
      <c r="E2" s="196"/>
    </row>
    <row r="3" spans="1:5" ht="14.25">
      <c r="A3" s="196"/>
      <c r="B3" s="196"/>
      <c r="C3" s="196"/>
      <c r="D3" s="196"/>
      <c r="E3" s="196"/>
    </row>
    <row r="4" spans="1:5" ht="15" thickBot="1">
      <c r="A4" s="315" t="s">
        <v>130</v>
      </c>
      <c r="B4" s="324"/>
      <c r="C4" s="325"/>
      <c r="D4" s="196"/>
      <c r="E4" s="196"/>
    </row>
    <row r="5" spans="1:5" ht="41.25">
      <c r="A5" s="326"/>
      <c r="B5" s="327"/>
      <c r="C5" s="316" t="s">
        <v>51</v>
      </c>
      <c r="D5" s="328" t="s">
        <v>6</v>
      </c>
      <c r="E5" s="317" t="s">
        <v>7</v>
      </c>
    </row>
    <row r="6" spans="1:5" ht="15" thickBot="1">
      <c r="A6" s="329"/>
      <c r="B6" s="330"/>
      <c r="C6" s="318"/>
      <c r="D6" s="331"/>
      <c r="E6" s="332"/>
    </row>
    <row r="7" spans="1:5" ht="15" thickBot="1">
      <c r="A7" s="333">
        <v>381</v>
      </c>
      <c r="B7" s="334" t="s">
        <v>35</v>
      </c>
      <c r="C7" s="335">
        <v>16000</v>
      </c>
      <c r="D7" s="336">
        <v>-16000</v>
      </c>
      <c r="E7" s="337">
        <f>SUM(C7:D7)</f>
        <v>0</v>
      </c>
    </row>
    <row r="8" spans="1:5" ht="15" thickBot="1">
      <c r="A8" s="338">
        <v>15</v>
      </c>
      <c r="B8" s="339" t="s">
        <v>131</v>
      </c>
      <c r="C8" s="340">
        <v>-2021968</v>
      </c>
      <c r="D8" s="336">
        <f>SUM(D10,D12,D14,D16)</f>
        <v>95269</v>
      </c>
      <c r="E8" s="337">
        <f>SUM(C8:D8)</f>
        <v>-1926699</v>
      </c>
    </row>
    <row r="9" spans="1:5" ht="14.25">
      <c r="A9" s="341"/>
      <c r="B9" s="342"/>
      <c r="C9" s="343"/>
      <c r="D9" s="344"/>
      <c r="E9" s="345"/>
    </row>
    <row r="10" spans="1:5" ht="27.75">
      <c r="A10" s="346" t="s">
        <v>132</v>
      </c>
      <c r="B10" s="319" t="s">
        <v>143</v>
      </c>
      <c r="C10" s="347">
        <v>-105340</v>
      </c>
      <c r="D10" s="192">
        <v>85000</v>
      </c>
      <c r="E10" s="193">
        <f>SUM(C10:D10)</f>
        <v>-20340</v>
      </c>
    </row>
    <row r="11" spans="1:5" ht="14.25">
      <c r="A11" s="348"/>
      <c r="B11" s="349"/>
      <c r="C11" s="347"/>
      <c r="D11" s="192"/>
      <c r="E11" s="193"/>
    </row>
    <row r="12" spans="1:5" ht="42">
      <c r="A12" s="346" t="s">
        <v>133</v>
      </c>
      <c r="B12" s="319" t="s">
        <v>134</v>
      </c>
      <c r="C12" s="347">
        <v>-53875</v>
      </c>
      <c r="D12" s="192">
        <v>44843</v>
      </c>
      <c r="E12" s="193">
        <f>SUM(C12:D12)</f>
        <v>-9032</v>
      </c>
    </row>
    <row r="13" spans="1:5" ht="14.25">
      <c r="A13" s="348"/>
      <c r="B13" s="349"/>
      <c r="C13" s="347"/>
      <c r="D13" s="192"/>
      <c r="E13" s="193"/>
    </row>
    <row r="14" spans="1:5" ht="14.25">
      <c r="A14" s="346" t="s">
        <v>135</v>
      </c>
      <c r="B14" s="319" t="s">
        <v>136</v>
      </c>
      <c r="C14" s="347">
        <v>-5615</v>
      </c>
      <c r="D14" s="192">
        <v>5615</v>
      </c>
      <c r="E14" s="193">
        <f>SUM(C14:D14)</f>
        <v>0</v>
      </c>
    </row>
    <row r="15" spans="1:5" ht="14.25">
      <c r="A15" s="350"/>
      <c r="B15" s="320"/>
      <c r="C15" s="351"/>
      <c r="D15" s="352"/>
      <c r="E15" s="353"/>
    </row>
    <row r="16" spans="1:5" ht="14.25">
      <c r="A16" s="350" t="s">
        <v>137</v>
      </c>
      <c r="B16" s="319" t="s">
        <v>138</v>
      </c>
      <c r="C16" s="351">
        <v>0</v>
      </c>
      <c r="D16" s="352">
        <v>-40189</v>
      </c>
      <c r="E16" s="353">
        <f>SUM(C16:D16)</f>
        <v>-40189</v>
      </c>
    </row>
    <row r="17" spans="1:5" ht="15" thickBot="1">
      <c r="A17" s="354"/>
      <c r="B17" s="355"/>
      <c r="C17" s="351"/>
      <c r="D17" s="352"/>
      <c r="E17" s="353"/>
    </row>
    <row r="18" spans="1:5" ht="28.5" thickBot="1">
      <c r="A18" s="356">
        <v>3502</v>
      </c>
      <c r="B18" s="321" t="s">
        <v>139</v>
      </c>
      <c r="C18" s="357">
        <v>1184374</v>
      </c>
      <c r="D18" s="358">
        <f>D20</f>
        <v>-69000</v>
      </c>
      <c r="E18" s="359">
        <f>SUM(C18:D18)</f>
        <v>1115374</v>
      </c>
    </row>
    <row r="19" spans="1:5" ht="14.25">
      <c r="A19" s="341"/>
      <c r="B19" s="342"/>
      <c r="C19" s="343"/>
      <c r="D19" s="344"/>
      <c r="E19" s="345"/>
    </row>
    <row r="20" spans="1:5" ht="27.75">
      <c r="A20" s="360" t="s">
        <v>140</v>
      </c>
      <c r="B20" s="322" t="s">
        <v>141</v>
      </c>
      <c r="C20" s="347">
        <v>69000</v>
      </c>
      <c r="D20" s="192">
        <v>-69000</v>
      </c>
      <c r="E20" s="193">
        <f>SUM(C20:D20)</f>
        <v>0</v>
      </c>
    </row>
    <row r="21" spans="1:5" ht="15" thickBot="1">
      <c r="A21" s="354"/>
      <c r="B21" s="355"/>
      <c r="C21" s="351"/>
      <c r="D21" s="352"/>
      <c r="E21" s="353"/>
    </row>
    <row r="22" spans="1:5" ht="15" thickBot="1">
      <c r="A22" s="361">
        <v>655</v>
      </c>
      <c r="B22" s="362" t="s">
        <v>38</v>
      </c>
      <c r="C22" s="363">
        <v>2000</v>
      </c>
      <c r="D22" s="364">
        <v>-1200</v>
      </c>
      <c r="E22" s="365">
        <f>SUM(C22:D22)</f>
        <v>800</v>
      </c>
    </row>
    <row r="23" spans="1:5" ht="15" thickBot="1">
      <c r="A23" s="366">
        <v>650</v>
      </c>
      <c r="B23" s="367" t="s">
        <v>39</v>
      </c>
      <c r="C23" s="357">
        <v>-55066</v>
      </c>
      <c r="D23" s="358">
        <v>15616</v>
      </c>
      <c r="E23" s="359">
        <f>SUM(C23:D23)</f>
        <v>-39450</v>
      </c>
    </row>
    <row r="24" spans="1:5" ht="15" thickBot="1">
      <c r="A24" s="368"/>
      <c r="B24" s="369"/>
      <c r="C24" s="370"/>
      <c r="D24" s="371"/>
      <c r="E24" s="372"/>
    </row>
    <row r="25" spans="1:5" ht="15" thickBot="1">
      <c r="A25" s="373"/>
      <c r="B25" s="374" t="s">
        <v>142</v>
      </c>
      <c r="C25" s="357">
        <v>-874660</v>
      </c>
      <c r="D25" s="358">
        <f>SUM(D7,D8,D18,D22,D23)</f>
        <v>24685</v>
      </c>
      <c r="E25" s="359">
        <f>SUM(C25:D25)</f>
        <v>-849975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Ivanova</dc:creator>
  <cp:keywords/>
  <dc:description/>
  <cp:lastModifiedBy>Sirle Kupts</cp:lastModifiedBy>
  <cp:lastPrinted>2017-11-22T08:28:51Z</cp:lastPrinted>
  <dcterms:created xsi:type="dcterms:W3CDTF">2017-11-14T12:02:35Z</dcterms:created>
  <dcterms:modified xsi:type="dcterms:W3CDTF">2017-11-22T08:33:04Z</dcterms:modified>
  <cp:category/>
  <cp:version/>
  <cp:contentType/>
  <cp:contentStatus/>
</cp:coreProperties>
</file>