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45" windowWidth="15480" windowHeight="7395" activeTab="3"/>
  </bookViews>
  <sheets>
    <sheet name="Eelarve 2013.a" sheetId="1" r:id="rId1"/>
    <sheet name="Lisa 1. Põhitegevuse tulud" sheetId="2" r:id="rId2"/>
    <sheet name="Lisa 2. Põhitegevuse kulud" sheetId="3" r:id="rId3"/>
    <sheet name="Lisa 3. Investeerimistegevus" sheetId="4" r:id="rId4"/>
  </sheets>
  <definedNames/>
  <calcPr fullCalcOnLoad="1"/>
</workbook>
</file>

<file path=xl/sharedStrings.xml><?xml version="1.0" encoding="utf-8"?>
<sst xmlns="http://schemas.openxmlformats.org/spreadsheetml/2006/main" count="631" uniqueCount="324">
  <si>
    <t>SILLAMÄE  LINNA  2013.AASTA  EELARVE</t>
  </si>
  <si>
    <t>Kood</t>
  </si>
  <si>
    <t>Kirje nimetus</t>
  </si>
  <si>
    <t>Eelarve (kassapõhine) eurodes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</si>
  <si>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</si>
  <si>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</si>
  <si>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</si>
  <si>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</si>
  <si>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</si>
  <si>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</si>
  <si>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</si>
  <si>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</si>
  <si>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</si>
  <si>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</si>
  <si>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</si>
  <si>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</si>
  <si>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</si>
  <si>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</si>
  <si>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</si>
  <si>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</si>
  <si>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</si>
  <si>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</si>
  <si>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</si>
  <si>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</si>
  <si>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</si>
  <si>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</si>
  <si>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</si>
  <si>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</si>
  <si>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</si>
  <si>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</si>
  <si>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</si>
  <si>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</si>
  <si>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</si>
  <si>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</si>
  <si>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</si>
  <si>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</si>
  <si>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</si>
  <si>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</si>
  <si>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</si>
  <si>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 xml:space="preserve">Laen projekti "Veevarustus- ja kanalisatsioonisüsteemide </t>
  </si>
  <si>
    <t>renoveerimiseks" II etapi realiseerimiseks</t>
  </si>
  <si>
    <t>Laen investeerimiskava realiseerimiseks</t>
  </si>
  <si>
    <t>Kohustuste tasumine (-)</t>
  </si>
  <si>
    <t>LIKVIIDSETE VARADE MUUTUS (+ suurenemine, - vähenemine)</t>
  </si>
  <si>
    <t xml:space="preserve">                                                                                                Lisa 1                </t>
  </si>
  <si>
    <t xml:space="preserve">                                                                                                Sillamäe Linnavolikogu</t>
  </si>
  <si>
    <t xml:space="preserve">                                                                                                00.01.2013.a.</t>
  </si>
  <si>
    <t>Tulu nimetus</t>
  </si>
  <si>
    <t>320</t>
  </si>
  <si>
    <t>Riigilõiv - ehitusluba</t>
  </si>
  <si>
    <t>Riigilõiv - kasutusluba, registreering majandustegevuse registris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</si>
  <si>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</si>
  <si>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</si>
  <si>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</si>
  <si>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</si>
  <si>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</si>
  <si>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>3221</t>
  </si>
  <si>
    <t xml:space="preserve">Laekumised muusikakooli majandustegevusest </t>
  </si>
  <si>
    <t>Laekumised kultuuri- ja kunstiasutuste majandustegevusest</t>
  </si>
  <si>
    <t>3222</t>
  </si>
  <si>
    <t>Laekumised spordi- ja huvialakoolide tegevusest (Ulei)</t>
  </si>
  <si>
    <t>Laekumised spordiasutuste majandustegevusest</t>
  </si>
  <si>
    <t>Laekumised spordi- ja puhkealasest tegevusest (laste laagrid)</t>
  </si>
  <si>
    <t>3224</t>
  </si>
  <si>
    <t xml:space="preserve">Laekumised sotsiaalabiasutuste majandustegevusest </t>
  </si>
  <si>
    <t>Lastekodu tulud</t>
  </si>
  <si>
    <t>3233</t>
  </si>
  <si>
    <t xml:space="preserve">Üüri- ja renditulud </t>
  </si>
  <si>
    <t>3238</t>
  </si>
  <si>
    <t>352.00.17.1</t>
  </si>
  <si>
    <t>Tasandusfond (lg 1)</t>
  </si>
  <si>
    <t>352.00.17.2</t>
  </si>
  <si>
    <t>Toetusfond (lg 2) sh</t>
  </si>
  <si>
    <t>352.00</t>
  </si>
  <si>
    <t>Hariduskulude toetus</t>
  </si>
  <si>
    <t>Eraldised lasteaia õpetajate koolituskuludeks</t>
  </si>
  <si>
    <t>Koolide investeeringud</t>
  </si>
  <si>
    <t>Koolilõuna toetus</t>
  </si>
  <si>
    <t>Sotsiaaltoetuste ning teenuste osutamise toetus</t>
  </si>
  <si>
    <t>Toimetulekutoetus</t>
  </si>
  <si>
    <t>Vajaduspõhine peretoetus</t>
  </si>
  <si>
    <t>Maamaksuvabastuse rakendamise korraldamise toetus</t>
  </si>
  <si>
    <t>Sündide ja surmade registreerimise korraldamise toetus</t>
  </si>
  <si>
    <t>Muud saadud toetused tegevuskuludeks</t>
  </si>
  <si>
    <t>3500</t>
  </si>
  <si>
    <t>Sihtotstarbelised toetused Kultuuriministeeriumist</t>
  </si>
  <si>
    <t>Sihtotstarbelised toetused Rahandusministeeriumist (õppelaen)</t>
  </si>
  <si>
    <t>Sihtotstarbelised toetused Põllumajandusministeeriumist</t>
  </si>
  <si>
    <t>Laekumised vee erikasutusest</t>
  </si>
  <si>
    <t xml:space="preserve">Saastetasud </t>
  </si>
  <si>
    <t>Segalaadilised tulud</t>
  </si>
  <si>
    <t>PÕHITEGEVUSE  TULUD  KOKKU</t>
  </si>
  <si>
    <t xml:space="preserve">Laekumised haridusasutuste majandustegevusest </t>
  </si>
  <si>
    <t xml:space="preserve">                                                                                                Lisa 2                </t>
  </si>
  <si>
    <t>PÕHITEGEVUSE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</si>
  <si>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</si>
  <si>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</si>
  <si>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</si>
  <si>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</si>
  <si>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</si>
  <si>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</si>
  <si>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01112</t>
  </si>
  <si>
    <t>Linnavalitsus</t>
  </si>
  <si>
    <t xml:space="preserve">Personalikulud                     </t>
  </si>
  <si>
    <t>50</t>
  </si>
  <si>
    <t xml:space="preserve">Personalikulud - õppelaen                   </t>
  </si>
  <si>
    <t>Linna Raamatupidamine</t>
  </si>
  <si>
    <t>01330</t>
  </si>
  <si>
    <t>Arendusprojektid</t>
  </si>
  <si>
    <t>45</t>
  </si>
  <si>
    <t>Eraldised</t>
  </si>
  <si>
    <t>Tööhõive ja ettevõtluse toetamise projektid</t>
  </si>
  <si>
    <t>01600</t>
  </si>
  <si>
    <t>Omavalitsuste liikmemaksud ja ühistegevuse kulud</t>
  </si>
  <si>
    <t>452</t>
  </si>
  <si>
    <t>Valimised</t>
  </si>
  <si>
    <t>55</t>
  </si>
  <si>
    <t>01114</t>
  </si>
  <si>
    <t xml:space="preserve">Reservfond   </t>
  </si>
  <si>
    <t>60</t>
  </si>
  <si>
    <t>Muud kulud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</si>
  <si>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</si>
  <si>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</si>
  <si>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</si>
  <si>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</si>
  <si>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</si>
  <si>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</si>
  <si>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04360</t>
  </si>
  <si>
    <t>Muu energia- ja soojamajandus</t>
  </si>
  <si>
    <t>04510</t>
  </si>
  <si>
    <t>Tänavate korrashoid</t>
  </si>
  <si>
    <t>Auguremont - tänavate korrashoid</t>
  </si>
  <si>
    <t>Liikluskorraldus</t>
  </si>
  <si>
    <t>04512</t>
  </si>
  <si>
    <t>Reisijate veo toetus</t>
  </si>
  <si>
    <t>40</t>
  </si>
  <si>
    <t>04740</t>
  </si>
  <si>
    <t>Territoriaalne planeerimine</t>
  </si>
  <si>
    <t>04900</t>
  </si>
  <si>
    <t xml:space="preserve">Ülalnimetamata kulud </t>
  </si>
  <si>
    <t>Lastemänguväljakud</t>
  </si>
  <si>
    <t>05</t>
  </si>
  <si>
    <t>Keskkonnakaitse</t>
  </si>
  <si>
    <t>05100</t>
  </si>
  <si>
    <t xml:space="preserve">Jäätmekäitlus </t>
  </si>
  <si>
    <t>05300</t>
  </si>
  <si>
    <t>Haljastus</t>
  </si>
  <si>
    <t>05400</t>
  </si>
  <si>
    <t>Bioloogilise mitmekesisuse ja maastiku kaitse</t>
  </si>
  <si>
    <t>05600</t>
  </si>
  <si>
    <t xml:space="preserve">Ülalnimetamata keskkonna kulud </t>
  </si>
  <si>
    <t>06</t>
  </si>
  <si>
    <t>Elamu- ja kommunaalmajandus</t>
  </si>
  <si>
    <t>06100</t>
  </si>
  <si>
    <t>Elamute remonditööde toetus</t>
  </si>
  <si>
    <t>Elamute hoovide heakord</t>
  </si>
  <si>
    <t>Radoonivastane kaitse</t>
  </si>
  <si>
    <t>Korteriühistute asutamise ja tegevusega seotud kulude katteks</t>
  </si>
  <si>
    <t xml:space="preserve">Munitsipaalkorterite korrashoid ja ülalpidamine                     </t>
  </si>
  <si>
    <t>06300</t>
  </si>
  <si>
    <t>Veevarustus</t>
  </si>
  <si>
    <t>06400</t>
  </si>
  <si>
    <t>Tänavavalgustus</t>
  </si>
  <si>
    <t>06605</t>
  </si>
  <si>
    <t>Kalmistu</t>
  </si>
  <si>
    <t xml:space="preserve">Hulkuvate loomade püüdmine </t>
  </si>
  <si>
    <t>Saun</t>
  </si>
  <si>
    <t xml:space="preserve">Eespool nimetamata elamu- ja kommunaalkulud </t>
  </si>
  <si>
    <t>Ülalnimetamata kulud (hoonete kindlustus)</t>
  </si>
  <si>
    <t>Kinnistute ja hoonete hooldus: V.Tškalovi 25, 3a, 1a - s.h.</t>
  </si>
  <si>
    <t>08</t>
  </si>
  <si>
    <t>Vaba aeg ja kultuur</t>
  </si>
  <si>
    <t>08102</t>
  </si>
  <si>
    <t>Spordikompleks Kalev</t>
  </si>
  <si>
    <t xml:space="preserve"> </t>
  </si>
  <si>
    <t>Spordiklubid</t>
  </si>
  <si>
    <t>08105</t>
  </si>
  <si>
    <t>Muusikakool</t>
  </si>
  <si>
    <t>08106</t>
  </si>
  <si>
    <t>Sillamäe Huvi- ja Noortekeskus Ulei</t>
  </si>
  <si>
    <t>08107</t>
  </si>
  <si>
    <t>MTÜ Noorte Omaalgatuse Toetamise Organisatsioon - ESN</t>
  </si>
  <si>
    <t>Sillamäe Avatud Noortekeskuse tegevuseks, sh</t>
  </si>
  <si>
    <t>MTÜ Sillamäe Avatud Lastekeskus Kodusoojus</t>
  </si>
  <si>
    <t>Linna noorte vabaajaüritused</t>
  </si>
  <si>
    <t xml:space="preserve">sh Sillamäe Avatud Noortekeskuse tegevuseks </t>
  </si>
  <si>
    <t>08109</t>
  </si>
  <si>
    <t>Linna spordiüritused</t>
  </si>
  <si>
    <t>Spordiorganisatsioonide tegevuse toetus</t>
  </si>
  <si>
    <t>Laste ja noorte laagrid</t>
  </si>
  <si>
    <t>08201</t>
  </si>
  <si>
    <t>Linna Keskraamatukogu</t>
  </si>
  <si>
    <t>08202</t>
  </si>
  <si>
    <t>Kultuurikeskus</t>
  </si>
  <si>
    <t>08203</t>
  </si>
  <si>
    <t>Linna Muuseum</t>
  </si>
  <si>
    <t>08208</t>
  </si>
  <si>
    <t>Linna kultuuriüritused</t>
  </si>
  <si>
    <t>08209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</si>
  <si>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</si>
  <si>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</si>
  <si>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</si>
  <si>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</si>
  <si>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</si>
  <si>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Linna Pensionäride Ühendus</t>
  </si>
  <si>
    <t>Valgevene Kultuuri Ühing Krõnitsa</t>
  </si>
  <si>
    <t>08300</t>
  </si>
  <si>
    <t>Toimetus Sillamäeski Vestnik</t>
  </si>
  <si>
    <t>Ringhäälingu- ja kirjastamisteenused</t>
  </si>
  <si>
    <t>08400</t>
  </si>
  <si>
    <t xml:space="preserve">Moskva Patriarhaadi Eesti Õigeusu Kiriku Sillamäe Jumalaema Kaasani Ikooni Kogudus </t>
  </si>
  <si>
    <t>09</t>
  </si>
  <si>
    <t>Haridus</t>
  </si>
  <si>
    <t>09110</t>
  </si>
  <si>
    <t>Lasteaed Pääsupesa</t>
  </si>
  <si>
    <t xml:space="preserve">Majandamiskulud </t>
  </si>
  <si>
    <t xml:space="preserve">             linnaeelarvest</t>
  </si>
  <si>
    <t xml:space="preserve">             riigieelarvest</t>
  </si>
  <si>
    <t>Lasteaed Rukkilill</t>
  </si>
  <si>
    <t>Lasteaed Päikseke</t>
  </si>
  <si>
    <t>Lasteaed Helepunased Purjed</t>
  </si>
  <si>
    <t>Lasteaed Jaaniussike</t>
  </si>
  <si>
    <t xml:space="preserve">Teistes KOV õppijate kulud                 </t>
  </si>
  <si>
    <t>09212</t>
  </si>
  <si>
    <t>Eesti Põhikool</t>
  </si>
  <si>
    <t xml:space="preserve">Personalikulud </t>
  </si>
  <si>
    <t>Vanalinna Kool</t>
  </si>
  <si>
    <t>Kannuka Kool</t>
  </si>
  <si>
    <t>09220</t>
  </si>
  <si>
    <t>Sillamäe Gümnaasium</t>
  </si>
  <si>
    <t>Muud hariduskorralduslikud kulud</t>
  </si>
  <si>
    <t>Põhikoolide reserv</t>
  </si>
  <si>
    <t>Teistes KOV õppijate kulud</t>
  </si>
  <si>
    <t>09600</t>
  </si>
  <si>
    <t>Õpilaste veokulud</t>
  </si>
  <si>
    <t>10</t>
  </si>
  <si>
    <t>Sotsiaalne kaitse</t>
  </si>
  <si>
    <t>10200</t>
  </si>
  <si>
    <t>Hoolekandeasutus Sügis</t>
  </si>
  <si>
    <t>41</t>
  </si>
  <si>
    <t>10400</t>
  </si>
  <si>
    <t>Laste Hoolekande Asutus Lootus</t>
  </si>
  <si>
    <t>10701</t>
  </si>
  <si>
    <t>Sotsiaalteenuste korraldamise toetus</t>
  </si>
  <si>
    <t>10121</t>
  </si>
  <si>
    <t>Puuetega laste hooldajatoetuse jaotus</t>
  </si>
  <si>
    <t>Hooldustoetus</t>
  </si>
  <si>
    <t>10402</t>
  </si>
  <si>
    <t>Lapsehoiuteenuse ja asenduskoduteenuse vahendite ülejääk</t>
  </si>
  <si>
    <t>Muu perekondade ja laste sotsiaalne kaitse</t>
  </si>
  <si>
    <t>Toetus linna sotsiaalhoolekande üritusteks</t>
  </si>
  <si>
    <t>10700</t>
  </si>
  <si>
    <t>SA Sillamäe Haigla</t>
  </si>
  <si>
    <t>10120</t>
  </si>
  <si>
    <t>MTÜ Miloserdie</t>
  </si>
  <si>
    <t>PÕHITEGEVUSE  KULUD  KOKKU</t>
  </si>
  <si>
    <t>Lisa 3</t>
  </si>
  <si>
    <t>Sillamäe linnavolikogu</t>
  </si>
  <si>
    <t>INVESTEERIMISTEGEVUS</t>
  </si>
  <si>
    <t>eurodes</t>
  </si>
  <si>
    <t>Linn</t>
  </si>
  <si>
    <t>Toetused</t>
  </si>
  <si>
    <t>Kokku</t>
  </si>
  <si>
    <t>1.</t>
  </si>
  <si>
    <t>Korterid</t>
  </si>
  <si>
    <t>Põhivara soetus (-) sh</t>
  </si>
  <si>
    <t>Sillamäe Prügila sulgemine</t>
  </si>
  <si>
    <t>2.</t>
  </si>
  <si>
    <t>Kultuurikeskuse siseruumide renoveerimine</t>
  </si>
  <si>
    <t>Sillamäe Gümnaasiumi hoone ümberehitamine</t>
  </si>
  <si>
    <t>Sillamäe Vanalinna Kooli aula renoveerimine</t>
  </si>
  <si>
    <t>Kannuka kooli  söökla renoveerimise projekt</t>
  </si>
  <si>
    <t>Kannuka Kooli söökla renoveerimine</t>
  </si>
  <si>
    <t>Teede remont</t>
  </si>
  <si>
    <t>Lasteaia Rukkilill hoone katuse rekonstrueerimine, fassaadi ja pööningu soojustamine</t>
  </si>
  <si>
    <t>4.</t>
  </si>
  <si>
    <t>5.</t>
  </si>
  <si>
    <t>6.</t>
  </si>
  <si>
    <t>7.</t>
  </si>
  <si>
    <t>8.</t>
  </si>
  <si>
    <t>9.</t>
  </si>
  <si>
    <t>10.</t>
  </si>
  <si>
    <t>Sillamäe Vanalinna Kooli veetorustiku rekonstrueerimine</t>
  </si>
  <si>
    <t>11.</t>
  </si>
  <si>
    <t>Sillamäe Gümnaasiumi  veetorustiku rekonstrueerimine</t>
  </si>
  <si>
    <t>12.</t>
  </si>
  <si>
    <t>Lasteaia Rukkilill  veetorustiku rekonstrueerimine</t>
  </si>
  <si>
    <t>13.</t>
  </si>
  <si>
    <t>Lasteaia Helepunased Purjed  veetorustiku rekonstrueerimine</t>
  </si>
  <si>
    <t>14.</t>
  </si>
  <si>
    <t>16.</t>
  </si>
  <si>
    <t>Uue mänguväljaku ehitamine</t>
  </si>
  <si>
    <t>18.</t>
  </si>
  <si>
    <t>Pavlovi tänava treppi remont (projekt)</t>
  </si>
  <si>
    <t>20.</t>
  </si>
  <si>
    <t>Sillamäe linna videovalvesüsteemi projekt</t>
  </si>
  <si>
    <t>21.</t>
  </si>
  <si>
    <t>Lepingutega ettenähtud garantiisummad</t>
  </si>
  <si>
    <t>Invatõstuki paigaldamise projekt Spordikompleksis "Kalev"</t>
  </si>
  <si>
    <t>Lasteaia Päikseke hoone energiatõhusamaks muutmine</t>
  </si>
  <si>
    <t>Põhivara soetuseks saadav sihtfinantseerimine(+) sh</t>
  </si>
  <si>
    <t>SA Keskkonnainvesteeringute Keskus</t>
  </si>
  <si>
    <t>Ettevõtluse Arendamise Sihtasutus</t>
  </si>
  <si>
    <t>3.</t>
  </si>
  <si>
    <t>Toetus Majandus- ja Kommunikatsiooniministeeriumist</t>
  </si>
  <si>
    <t>Sillamäe linna veevarustus- ja kanalisatsioonisüsteemide rekonstrueerimine</t>
  </si>
  <si>
    <t>Sillamäe linna veevarustus- ja kanalisatsioonisüsteemide rekonstrueerimine (PIU)</t>
  </si>
  <si>
    <t>15.</t>
  </si>
  <si>
    <t>17.</t>
  </si>
  <si>
    <t>19.</t>
  </si>
  <si>
    <t>Rahandusministeerium (CO2)</t>
  </si>
  <si>
    <t>Toimetuse "Sillamäeski Vestnik" tulud</t>
  </si>
  <si>
    <t xml:space="preserve">  Finantseerimisallikad,</t>
  </si>
  <si>
    <t>Linna Muuseumi trepi remont</t>
  </si>
  <si>
    <t>Välisuste paigaldamine lasteaias Helepunased Purjed</t>
  </si>
  <si>
    <t xml:space="preserve">PÕHITEGEVUSE TULUD                                                      </t>
  </si>
  <si>
    <t xml:space="preserve">Pavlovi tänava trepi remont </t>
  </si>
  <si>
    <t>22.</t>
  </si>
  <si>
    <t>INVESTEERIMISTEGEVUS  KOKKU</t>
  </si>
  <si>
    <t>31.01.2013.a</t>
  </si>
  <si>
    <t xml:space="preserve">                                                                                                31.01.2013.a.</t>
  </si>
  <si>
    <t>Sillamäe Avatud Noortekeskuse hoone fassaadi remont</t>
  </si>
  <si>
    <t>Kaasosalus elektrivarustussüsteemi rekonstrueerimisel AÜ-s "Sillamäe Sputnik"</t>
  </si>
  <si>
    <t>Kaasosalus elektrivarustussüsteemi rekonstrueerimisel AÜ-s "Sillamäe Druzba""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</si>
</sst>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 Baltic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2">
    <xf numFmtId="0" fontId="0" fillId="0" borderId="0" xfId="0" applyAlignment="1">
      <alignment/>
    </xf>
    <xf numFmtId="0" fontId="3" fillId="2" borderId="1" xfId="22" applyFont="1" applyFill="1" applyBorder="1">
      <alignment/>
      <protection/>
    </xf>
    <xf numFmtId="0" fontId="3" fillId="2" borderId="2" xfId="22" applyFont="1" applyFill="1" applyBorder="1">
      <alignment/>
      <protection/>
    </xf>
    <xf numFmtId="0" fontId="3" fillId="2" borderId="3" xfId="22" applyFont="1" applyFill="1" applyBorder="1">
      <alignment/>
      <protection/>
    </xf>
    <xf numFmtId="3" fontId="3" fillId="2" borderId="4" xfId="22" applyNumberFormat="1" applyFont="1" applyFill="1" applyBorder="1" applyAlignment="1" applyProtection="1">
      <alignment/>
      <protection/>
    </xf>
    <xf numFmtId="0" fontId="5" fillId="0" borderId="1" xfId="30" applyFont="1" applyBorder="1">
      <alignment/>
      <protection/>
    </xf>
    <xf numFmtId="0" fontId="5" fillId="0" borderId="2" xfId="19" applyFont="1" applyFill="1" applyBorder="1">
      <alignment/>
      <protection/>
    </xf>
    <xf numFmtId="0" fontId="5" fillId="0" borderId="3" xfId="22" applyFont="1" applyFill="1" applyBorder="1">
      <alignment/>
      <protection/>
    </xf>
    <xf numFmtId="3" fontId="5" fillId="0" borderId="4" xfId="22" applyNumberFormat="1" applyFont="1" applyFill="1" applyBorder="1" applyAlignment="1" applyProtection="1">
      <alignment/>
      <protection/>
    </xf>
    <xf numFmtId="0" fontId="6" fillId="0" borderId="5" xfId="30" applyFont="1" applyBorder="1">
      <alignment/>
      <protection/>
    </xf>
    <xf numFmtId="0" fontId="6" fillId="0" borderId="6" xfId="22" applyFont="1" applyFill="1" applyBorder="1">
      <alignment/>
      <protection/>
    </xf>
    <xf numFmtId="0" fontId="6" fillId="0" borderId="7" xfId="22" applyFont="1" applyFill="1" applyBorder="1">
      <alignment/>
      <protection/>
    </xf>
    <xf numFmtId="3" fontId="7" fillId="0" borderId="8" xfId="22" applyNumberFormat="1" applyFont="1" applyFill="1" applyBorder="1" applyAlignment="1" applyProtection="1">
      <alignment/>
      <protection locked="0"/>
    </xf>
    <xf numFmtId="0" fontId="6" fillId="0" borderId="9" xfId="30" applyFont="1" applyBorder="1">
      <alignment/>
      <protection/>
    </xf>
    <xf numFmtId="0" fontId="6" fillId="0" borderId="10" xfId="22" applyFont="1" applyFill="1" applyBorder="1">
      <alignment/>
      <protection/>
    </xf>
    <xf numFmtId="0" fontId="6" fillId="0" borderId="11" xfId="22" applyFont="1" applyFill="1" applyBorder="1">
      <alignment/>
      <protection/>
    </xf>
    <xf numFmtId="3" fontId="7" fillId="0" borderId="12" xfId="22" applyNumberFormat="1" applyFont="1" applyFill="1" applyBorder="1" applyAlignment="1" applyProtection="1">
      <alignment/>
      <protection locked="0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2" xfId="22" applyFont="1" applyFill="1" applyBorder="1">
      <alignment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7" fillId="0" borderId="8" xfId="22" applyNumberFormat="1" applyFont="1" applyFill="1" applyBorder="1" applyAlignment="1" applyProtection="1">
      <alignment/>
      <protection/>
    </xf>
    <xf numFmtId="0" fontId="6" fillId="0" borderId="11" xfId="19" applyFont="1" applyFill="1" applyBorder="1">
      <alignment/>
      <protection/>
    </xf>
    <xf numFmtId="3" fontId="7" fillId="0" borderId="12" xfId="22" applyNumberFormat="1" applyFont="1" applyFill="1" applyBorder="1" applyAlignment="1" applyProtection="1">
      <alignment/>
      <protection/>
    </xf>
    <xf numFmtId="0" fontId="6" fillId="0" borderId="13" xfId="30" applyFont="1" applyBorder="1">
      <alignment/>
      <protection/>
    </xf>
    <xf numFmtId="0" fontId="6" fillId="0" borderId="14" xfId="22" applyFont="1" applyFill="1" applyBorder="1">
      <alignment/>
      <protection/>
    </xf>
    <xf numFmtId="0" fontId="6" fillId="0" borderId="15" xfId="19" applyFont="1" applyFill="1" applyBorder="1">
      <alignment/>
      <protection/>
    </xf>
    <xf numFmtId="3" fontId="7" fillId="0" borderId="16" xfId="22" applyNumberFormat="1" applyFont="1" applyFill="1" applyBorder="1" applyAlignment="1" applyProtection="1">
      <alignment/>
      <protection/>
    </xf>
    <xf numFmtId="3" fontId="7" fillId="0" borderId="8" xfId="22" applyNumberFormat="1" applyFont="1" applyFill="1" applyBorder="1" applyProtection="1">
      <alignment/>
      <protection locked="0"/>
    </xf>
    <xf numFmtId="0" fontId="1" fillId="0" borderId="10" xfId="22" applyFont="1" applyFill="1" applyBorder="1">
      <alignment/>
      <protection/>
    </xf>
    <xf numFmtId="0" fontId="7" fillId="0" borderId="11" xfId="22" applyFont="1" applyFill="1" applyBorder="1">
      <alignment/>
      <protection/>
    </xf>
    <xf numFmtId="0" fontId="6" fillId="0" borderId="11" xfId="22" applyFont="1" applyFill="1" applyBorder="1" applyAlignment="1">
      <alignment/>
      <protection/>
    </xf>
    <xf numFmtId="0" fontId="7" fillId="0" borderId="10" xfId="22" applyFont="1" applyFill="1" applyBorder="1">
      <alignment/>
      <protection/>
    </xf>
    <xf numFmtId="0" fontId="7" fillId="0" borderId="14" xfId="22" applyFont="1" applyFill="1" applyBorder="1">
      <alignment/>
      <protection/>
    </xf>
    <xf numFmtId="0" fontId="7" fillId="0" borderId="15" xfId="22" applyFont="1" applyFill="1" applyBorder="1">
      <alignment/>
      <protection/>
    </xf>
    <xf numFmtId="3" fontId="7" fillId="0" borderId="16" xfId="22" applyNumberFormat="1" applyFont="1" applyFill="1" applyBorder="1" applyAlignment="1" applyProtection="1">
      <alignment/>
      <protection locked="0"/>
    </xf>
    <xf numFmtId="0" fontId="1" fillId="0" borderId="14" xfId="22" applyFont="1" applyFill="1" applyBorder="1">
      <alignment/>
      <protection/>
    </xf>
    <xf numFmtId="0" fontId="6" fillId="0" borderId="15" xfId="22" applyFont="1" applyFill="1" applyBorder="1">
      <alignment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left"/>
      <protection/>
    </xf>
    <xf numFmtId="0" fontId="3" fillId="2" borderId="3" xfId="19" applyFont="1" applyFill="1" applyBorder="1">
      <alignment/>
      <protection/>
    </xf>
    <xf numFmtId="3" fontId="3" fillId="2" borderId="4" xfId="19" applyNumberFormat="1" applyFont="1" applyFill="1" applyBorder="1">
      <alignment/>
      <protection/>
    </xf>
    <xf numFmtId="0" fontId="6" fillId="0" borderId="5" xfId="0" applyFont="1" applyBorder="1" applyAlignment="1">
      <alignment/>
    </xf>
    <xf numFmtId="0" fontId="3" fillId="2" borderId="21" xfId="19" applyFont="1" applyFill="1" applyBorder="1" applyAlignment="1">
      <alignment horizontal="left"/>
      <protection/>
    </xf>
    <xf numFmtId="0" fontId="6" fillId="0" borderId="10" xfId="19" applyFont="1" applyFill="1" applyBorder="1" applyAlignment="1">
      <alignment horizontal="left"/>
      <protection/>
    </xf>
    <xf numFmtId="3" fontId="6" fillId="0" borderId="12" xfId="19" applyNumberFormat="1" applyFont="1" applyBorder="1">
      <alignment/>
      <protection/>
    </xf>
    <xf numFmtId="0" fontId="6" fillId="0" borderId="10" xfId="22" applyFont="1" applyFill="1" applyBorder="1" applyAlignment="1">
      <alignment/>
      <protection/>
    </xf>
    <xf numFmtId="0" fontId="3" fillId="3" borderId="17" xfId="22" applyFont="1" applyFill="1" applyBorder="1">
      <alignment/>
      <protection/>
    </xf>
    <xf numFmtId="0" fontId="3" fillId="3" borderId="18" xfId="22" applyFont="1" applyFill="1" applyBorder="1">
      <alignment/>
      <protection/>
    </xf>
    <xf numFmtId="0" fontId="3" fillId="3" borderId="19" xfId="22" applyFont="1" applyFill="1" applyBorder="1">
      <alignment/>
      <protection/>
    </xf>
    <xf numFmtId="3" fontId="3" fillId="3" borderId="20" xfId="19" applyNumberFormat="1" applyFont="1" applyFill="1" applyBorder="1">
      <alignment/>
      <protection/>
    </xf>
    <xf numFmtId="0" fontId="1" fillId="2" borderId="1" xfId="19" applyFont="1" applyFill="1" applyBorder="1">
      <alignment/>
      <protection/>
    </xf>
    <xf numFmtId="0" fontId="4" fillId="2" borderId="2" xfId="19" applyFont="1" applyFill="1" applyBorder="1">
      <alignment/>
      <protection/>
    </xf>
    <xf numFmtId="0" fontId="4" fillId="2" borderId="3" xfId="19" applyFont="1" applyFill="1" applyBorder="1">
      <alignment/>
      <protection/>
    </xf>
    <xf numFmtId="3" fontId="1" fillId="2" borderId="4" xfId="19" applyNumberFormat="1" applyFont="1" applyFill="1" applyBorder="1">
      <alignment/>
      <protection/>
    </xf>
    <xf numFmtId="0" fontId="1" fillId="0" borderId="6" xfId="22" applyFont="1" applyFill="1" applyBorder="1">
      <alignment/>
      <protection/>
    </xf>
    <xf numFmtId="0" fontId="1" fillId="0" borderId="7" xfId="22" applyFont="1" applyFill="1" applyBorder="1">
      <alignment/>
      <protection/>
    </xf>
    <xf numFmtId="3" fontId="6" fillId="0" borderId="8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0" fontId="1" fillId="2" borderId="1" xfId="22" applyFont="1" applyFill="1" applyBorder="1">
      <alignment/>
      <protection/>
    </xf>
    <xf numFmtId="0" fontId="1" fillId="2" borderId="2" xfId="22" applyFont="1" applyFill="1" applyBorder="1">
      <alignment/>
      <protection/>
    </xf>
    <xf numFmtId="0" fontId="1" fillId="2" borderId="3" xfId="22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30" applyFont="1">
      <alignment/>
      <protection/>
    </xf>
    <xf numFmtId="3" fontId="0" fillId="3" borderId="0" xfId="26" applyNumberFormat="1" applyFont="1" applyFill="1" applyBorder="1">
      <alignment/>
      <protection/>
    </xf>
    <xf numFmtId="3" fontId="0" fillId="3" borderId="0" xfId="26" applyNumberFormat="1" applyFont="1" applyFill="1" applyBorder="1" applyAlignment="1">
      <alignment horizontal="left"/>
      <protection/>
    </xf>
    <xf numFmtId="0" fontId="1" fillId="3" borderId="0" xfId="31" applyFont="1" applyFill="1" applyAlignment="1">
      <alignment horizontal="left" vertical="center"/>
      <protection/>
    </xf>
    <xf numFmtId="0" fontId="9" fillId="3" borderId="0" xfId="31" applyFont="1" applyFill="1" applyAlignment="1">
      <alignment horizontal="center" vertical="center"/>
      <protection/>
    </xf>
    <xf numFmtId="3" fontId="0" fillId="0" borderId="0" xfId="30" applyNumberFormat="1" applyFont="1">
      <alignment/>
      <protection/>
    </xf>
    <xf numFmtId="49" fontId="4" fillId="3" borderId="22" xfId="26" applyNumberFormat="1" applyFont="1" applyFill="1" applyBorder="1" applyAlignment="1">
      <alignment horizontal="center" vertical="center"/>
      <protection/>
    </xf>
    <xf numFmtId="0" fontId="4" fillId="3" borderId="23" xfId="26" applyFont="1" applyFill="1" applyBorder="1" applyAlignment="1">
      <alignment horizontal="center" vertical="center"/>
      <protection/>
    </xf>
    <xf numFmtId="3" fontId="5" fillId="0" borderId="24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2" applyFont="1" applyFill="1" applyBorder="1" applyAlignment="1">
      <alignment horizontal="right"/>
      <protection/>
    </xf>
    <xf numFmtId="3" fontId="6" fillId="0" borderId="8" xfId="30" applyNumberFormat="1" applyFont="1" applyBorder="1">
      <alignment/>
      <protection/>
    </xf>
    <xf numFmtId="0" fontId="6" fillId="0" borderId="9" xfId="22" applyFont="1" applyFill="1" applyBorder="1" applyAlignment="1">
      <alignment horizontal="right"/>
      <protection/>
    </xf>
    <xf numFmtId="3" fontId="6" fillId="0" borderId="12" xfId="30" applyNumberFormat="1" applyFont="1" applyBorder="1">
      <alignment/>
      <protection/>
    </xf>
    <xf numFmtId="0" fontId="6" fillId="0" borderId="13" xfId="22" applyFont="1" applyFill="1" applyBorder="1" applyAlignment="1">
      <alignment horizontal="right"/>
      <protection/>
    </xf>
    <xf numFmtId="3" fontId="6" fillId="0" borderId="16" xfId="30" applyNumberFormat="1" applyFont="1" applyBorder="1">
      <alignment/>
      <protection/>
    </xf>
    <xf numFmtId="49" fontId="6" fillId="3" borderId="5" xfId="26" applyNumberFormat="1" applyFont="1" applyFill="1" applyBorder="1" applyAlignment="1">
      <alignment horizontal="right"/>
      <protection/>
    </xf>
    <xf numFmtId="0" fontId="6" fillId="3" borderId="7" xfId="26" applyFont="1" applyFill="1" applyBorder="1">
      <alignment/>
      <protection/>
    </xf>
    <xf numFmtId="49" fontId="6" fillId="3" borderId="9" xfId="26" applyNumberFormat="1" applyFont="1" applyFill="1" applyBorder="1" applyAlignment="1">
      <alignment horizontal="right"/>
      <protection/>
    </xf>
    <xf numFmtId="0" fontId="6" fillId="3" borderId="11" xfId="26" applyFont="1" applyFill="1" applyBorder="1">
      <alignment/>
      <protection/>
    </xf>
    <xf numFmtId="3" fontId="6" fillId="0" borderId="12" xfId="30" applyNumberFormat="1" applyFont="1" applyFill="1" applyBorder="1">
      <alignment/>
      <protection/>
    </xf>
    <xf numFmtId="3" fontId="6" fillId="3" borderId="12" xfId="30" applyNumberFormat="1" applyFont="1" applyFill="1" applyBorder="1">
      <alignment/>
      <protection/>
    </xf>
    <xf numFmtId="49" fontId="6" fillId="3" borderId="13" xfId="26" applyNumberFormat="1" applyFont="1" applyFill="1" applyBorder="1" applyAlignment="1">
      <alignment horizontal="right"/>
      <protection/>
    </xf>
    <xf numFmtId="0" fontId="6" fillId="3" borderId="15" xfId="26" applyFont="1" applyFill="1" applyBorder="1">
      <alignment/>
      <protection/>
    </xf>
    <xf numFmtId="0" fontId="1" fillId="0" borderId="17" xfId="22" applyFont="1" applyFill="1" applyBorder="1" applyAlignment="1">
      <alignment horizontal="left"/>
      <protection/>
    </xf>
    <xf numFmtId="0" fontId="1" fillId="0" borderId="19" xfId="22" applyFont="1" applyFill="1" applyBorder="1">
      <alignment/>
      <protection/>
    </xf>
    <xf numFmtId="3" fontId="1" fillId="0" borderId="20" xfId="30" applyNumberFormat="1" applyFont="1" applyBorder="1">
      <alignment/>
      <protection/>
    </xf>
    <xf numFmtId="0" fontId="1" fillId="0" borderId="1" xfId="22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3" fontId="1" fillId="0" borderId="4" xfId="30" applyNumberFormat="1" applyFont="1" applyBorder="1">
      <alignment/>
      <protection/>
    </xf>
    <xf numFmtId="0" fontId="6" fillId="0" borderId="10" xfId="26" applyFont="1" applyFill="1" applyBorder="1">
      <alignment/>
      <protection/>
    </xf>
    <xf numFmtId="0" fontId="6" fillId="3" borderId="10" xfId="26" applyFont="1" applyFill="1" applyBorder="1">
      <alignment/>
      <protection/>
    </xf>
    <xf numFmtId="0" fontId="6" fillId="3" borderId="7" xfId="25" applyFont="1" applyFill="1" applyBorder="1">
      <alignment/>
      <protection/>
    </xf>
    <xf numFmtId="0" fontId="0" fillId="0" borderId="0" xfId="28" applyFont="1" applyAlignment="1">
      <alignment horizontal="right"/>
      <protection/>
    </xf>
    <xf numFmtId="2" fontId="0" fillId="3" borderId="0" xfId="26" applyNumberFormat="1" applyFont="1" applyFill="1" applyBorder="1" applyAlignment="1">
      <alignment horizontal="left"/>
      <protection/>
    </xf>
    <xf numFmtId="0" fontId="11" fillId="3" borderId="0" xfId="31" applyFont="1" applyFill="1" applyAlignment="1">
      <alignment horizontal="center" vertical="center"/>
      <protection/>
    </xf>
    <xf numFmtId="49" fontId="4" fillId="3" borderId="24" xfId="26" applyNumberFormat="1" applyFont="1" applyFill="1" applyBorder="1" applyAlignment="1">
      <alignment horizontal="center" vertical="center"/>
      <protection/>
    </xf>
    <xf numFmtId="0" fontId="4" fillId="3" borderId="25" xfId="26" applyFont="1" applyFill="1" applyBorder="1" applyAlignment="1">
      <alignment horizontal="center" vertical="center"/>
      <protection/>
    </xf>
    <xf numFmtId="3" fontId="5" fillId="0" borderId="24" xfId="22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26" applyNumberFormat="1" applyFont="1" applyFill="1" applyBorder="1" applyAlignment="1">
      <alignment horizontal="left"/>
      <protection/>
    </xf>
    <xf numFmtId="0" fontId="3" fillId="2" borderId="26" xfId="26" applyFont="1" applyFill="1" applyBorder="1" applyAlignment="1">
      <alignment horizontal="center"/>
      <protection/>
    </xf>
    <xf numFmtId="49" fontId="0" fillId="3" borderId="16" xfId="26" applyNumberFormat="1" applyFont="1" applyFill="1" applyBorder="1" applyAlignment="1">
      <alignment horizontal="right"/>
      <protection/>
    </xf>
    <xf numFmtId="0" fontId="0" fillId="3" borderId="27" xfId="26" applyFont="1" applyFill="1" applyBorder="1">
      <alignment/>
      <protection/>
    </xf>
    <xf numFmtId="3" fontId="12" fillId="0" borderId="12" xfId="22" applyNumberFormat="1" applyFont="1" applyFill="1" applyBorder="1" applyAlignment="1" applyProtection="1">
      <alignment/>
      <protection/>
    </xf>
    <xf numFmtId="0" fontId="9" fillId="3" borderId="28" xfId="26" applyFont="1" applyFill="1" applyBorder="1">
      <alignment/>
      <protection/>
    </xf>
    <xf numFmtId="3" fontId="3" fillId="2" borderId="4" xfId="27" applyNumberFormat="1" applyFont="1" applyFill="1" applyBorder="1" applyAlignment="1">
      <alignment horizontal="right"/>
      <protection/>
    </xf>
    <xf numFmtId="3" fontId="3" fillId="2" borderId="4" xfId="26" applyNumberFormat="1" applyFont="1" applyFill="1" applyBorder="1" applyAlignment="1">
      <alignment horizontal="right"/>
      <protection/>
    </xf>
    <xf numFmtId="3" fontId="0" fillId="0" borderId="16" xfId="19" applyNumberFormat="1" applyFont="1" applyBorder="1">
      <alignment/>
      <protection/>
    </xf>
    <xf numFmtId="3" fontId="0" fillId="0" borderId="12" xfId="19" applyNumberFormat="1" applyFont="1" applyFill="1" applyBorder="1">
      <alignment/>
      <protection/>
    </xf>
    <xf numFmtId="3" fontId="0" fillId="0" borderId="16" xfId="0" applyNumberFormat="1" applyBorder="1" applyAlignment="1">
      <alignment/>
    </xf>
    <xf numFmtId="3" fontId="9" fillId="0" borderId="12" xfId="0" applyNumberFormat="1" applyFont="1" applyBorder="1" applyAlignment="1">
      <alignment/>
    </xf>
    <xf numFmtId="49" fontId="0" fillId="3" borderId="12" xfId="26" applyNumberFormat="1" applyFont="1" applyFill="1" applyBorder="1" applyAlignment="1">
      <alignment horizontal="right"/>
      <protection/>
    </xf>
    <xf numFmtId="0" fontId="0" fillId="3" borderId="28" xfId="26" applyFont="1" applyFill="1" applyBorder="1">
      <alignment/>
      <protection/>
    </xf>
    <xf numFmtId="3" fontId="0" fillId="0" borderId="12" xfId="0" applyNumberFormat="1" applyFont="1" applyFill="1" applyBorder="1" applyAlignment="1">
      <alignment/>
    </xf>
    <xf numFmtId="0" fontId="9" fillId="3" borderId="28" xfId="31" applyFont="1" applyFill="1" applyBorder="1" applyAlignment="1">
      <alignment horizontal="left"/>
      <protection/>
    </xf>
    <xf numFmtId="49" fontId="0" fillId="3" borderId="16" xfId="26" applyNumberFormat="1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9" fillId="3" borderId="12" xfId="26" applyNumberFormat="1" applyFont="1" applyFill="1" applyBorder="1" applyAlignment="1">
      <alignment horizontal="right"/>
      <protection/>
    </xf>
    <xf numFmtId="3" fontId="3" fillId="2" borderId="4" xfId="26" applyNumberFormat="1" applyFont="1" applyFill="1" applyBorder="1">
      <alignment/>
      <protection/>
    </xf>
    <xf numFmtId="0" fontId="13" fillId="0" borderId="10" xfId="26" applyFont="1" applyFill="1" applyBorder="1">
      <alignment/>
      <protection/>
    </xf>
    <xf numFmtId="0" fontId="1" fillId="2" borderId="4" xfId="31" applyFont="1" applyFill="1" applyBorder="1" applyAlignment="1">
      <alignment horizontal="left" vertical="center"/>
      <protection/>
    </xf>
    <xf numFmtId="0" fontId="14" fillId="2" borderId="26" xfId="31" applyFont="1" applyFill="1" applyBorder="1" applyAlignment="1">
      <alignment horizontal="left"/>
      <protection/>
    </xf>
    <xf numFmtId="3" fontId="1" fillId="2" borderId="4" xfId="26" applyNumberFormat="1" applyFont="1" applyFill="1" applyBorder="1">
      <alignment/>
      <protection/>
    </xf>
    <xf numFmtId="0" fontId="15" fillId="0" borderId="0" xfId="0" applyFont="1" applyAlignment="1">
      <alignment/>
    </xf>
    <xf numFmtId="0" fontId="6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1" fillId="2" borderId="31" xfId="0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0" fontId="3" fillId="2" borderId="4" xfId="22" applyFont="1" applyFill="1" applyBorder="1" applyAlignment="1">
      <alignment horizontal="center"/>
      <protection/>
    </xf>
    <xf numFmtId="3" fontId="3" fillId="2" borderId="34" xfId="22" applyNumberFormat="1" applyFont="1" applyFill="1" applyBorder="1" applyAlignment="1">
      <alignment horizontal="center"/>
      <protection/>
    </xf>
    <xf numFmtId="3" fontId="3" fillId="2" borderId="31" xfId="22" applyNumberFormat="1" applyFont="1" applyFill="1" applyBorder="1" applyAlignment="1">
      <alignment horizontal="center"/>
      <protection/>
    </xf>
    <xf numFmtId="3" fontId="3" fillId="2" borderId="30" xfId="0" applyNumberFormat="1" applyFont="1" applyFill="1" applyBorder="1" applyAlignment="1">
      <alignment horizontal="center"/>
    </xf>
    <xf numFmtId="3" fontId="6" fillId="3" borderId="35" xfId="20" applyNumberFormat="1" applyFont="1" applyFill="1" applyBorder="1" applyAlignment="1">
      <alignment horizontal="center" wrapText="1"/>
      <protection/>
    </xf>
    <xf numFmtId="3" fontId="6" fillId="3" borderId="36" xfId="20" applyNumberFormat="1" applyFont="1" applyFill="1" applyBorder="1" applyAlignment="1">
      <alignment horizontal="center" wrapText="1"/>
      <protection/>
    </xf>
    <xf numFmtId="3" fontId="6" fillId="3" borderId="37" xfId="20" applyNumberFormat="1" applyFont="1" applyFill="1" applyBorder="1" applyAlignment="1">
      <alignment horizontal="center" wrapText="1"/>
      <protection/>
    </xf>
    <xf numFmtId="3" fontId="6" fillId="3" borderId="8" xfId="20" applyNumberFormat="1" applyFont="1" applyFill="1" applyBorder="1" applyAlignment="1">
      <alignment horizontal="center" wrapText="1"/>
      <protection/>
    </xf>
    <xf numFmtId="3" fontId="6" fillId="0" borderId="8" xfId="0" applyNumberFormat="1" applyFont="1" applyBorder="1" applyAlignment="1">
      <alignment horizontal="center"/>
    </xf>
    <xf numFmtId="3" fontId="6" fillId="3" borderId="28" xfId="20" applyNumberFormat="1" applyFont="1" applyFill="1" applyBorder="1" applyAlignment="1">
      <alignment horizontal="center"/>
      <protection/>
    </xf>
    <xf numFmtId="3" fontId="6" fillId="3" borderId="12" xfId="20" applyNumberFormat="1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 horizontal="center"/>
    </xf>
    <xf numFmtId="3" fontId="6" fillId="0" borderId="28" xfId="20" applyNumberFormat="1" applyFont="1" applyFill="1" applyBorder="1" applyAlignment="1">
      <alignment horizontal="center"/>
      <protection/>
    </xf>
    <xf numFmtId="3" fontId="6" fillId="0" borderId="28" xfId="26" applyNumberFormat="1" applyFont="1" applyFill="1" applyBorder="1" applyAlignment="1">
      <alignment horizontal="center"/>
      <protection/>
    </xf>
    <xf numFmtId="3" fontId="6" fillId="3" borderId="28" xfId="26" applyNumberFormat="1" applyFont="1" applyFill="1" applyBorder="1" applyAlignment="1">
      <alignment horizontal="center"/>
      <protection/>
    </xf>
    <xf numFmtId="3" fontId="6" fillId="0" borderId="12" xfId="20" applyNumberFormat="1" applyFont="1" applyFill="1" applyBorder="1" applyAlignment="1">
      <alignment horizontal="center"/>
      <protection/>
    </xf>
    <xf numFmtId="3" fontId="6" fillId="0" borderId="12" xfId="26" applyNumberFormat="1" applyFont="1" applyFill="1" applyBorder="1" applyAlignment="1">
      <alignment horizontal="center"/>
      <protection/>
    </xf>
    <xf numFmtId="3" fontId="6" fillId="3" borderId="12" xfId="26" applyNumberFormat="1" applyFont="1" applyFill="1" applyBorder="1" applyAlignment="1">
      <alignment horizontal="center"/>
      <protection/>
    </xf>
    <xf numFmtId="3" fontId="6" fillId="0" borderId="2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3" fillId="2" borderId="29" xfId="22" applyNumberFormat="1" applyFont="1" applyFill="1" applyBorder="1" applyAlignment="1">
      <alignment horizontal="center"/>
      <protection/>
    </xf>
    <xf numFmtId="3" fontId="3" fillId="2" borderId="4" xfId="22" applyNumberFormat="1" applyFont="1" applyFill="1" applyBorder="1" applyAlignment="1">
      <alignment horizontal="center"/>
      <protection/>
    </xf>
    <xf numFmtId="3" fontId="6" fillId="3" borderId="40" xfId="29" applyNumberFormat="1" applyFont="1" applyFill="1" applyBorder="1" applyAlignment="1">
      <alignment horizontal="center"/>
      <protection/>
    </xf>
    <xf numFmtId="3" fontId="6" fillId="3" borderId="8" xfId="29" applyNumberFormat="1" applyFont="1" applyFill="1" applyBorder="1" applyAlignment="1">
      <alignment horizontal="center"/>
      <protection/>
    </xf>
    <xf numFmtId="3" fontId="6" fillId="0" borderId="41" xfId="0" applyNumberFormat="1" applyFont="1" applyBorder="1" applyAlignment="1">
      <alignment horizontal="center"/>
    </xf>
    <xf numFmtId="3" fontId="6" fillId="3" borderId="21" xfId="26" applyNumberFormat="1" applyFont="1" applyFill="1" applyBorder="1" applyAlignment="1">
      <alignment horizontal="center"/>
      <protection/>
    </xf>
    <xf numFmtId="3" fontId="6" fillId="0" borderId="42" xfId="0" applyNumberFormat="1" applyFont="1" applyBorder="1" applyAlignment="1">
      <alignment horizontal="center"/>
    </xf>
    <xf numFmtId="3" fontId="6" fillId="3" borderId="21" xfId="27" applyNumberFormat="1" applyFont="1" applyFill="1" applyBorder="1" applyAlignment="1">
      <alignment horizontal="center"/>
      <protection/>
    </xf>
    <xf numFmtId="3" fontId="6" fillId="3" borderId="12" xfId="27" applyNumberFormat="1" applyFont="1" applyFill="1" applyBorder="1" applyAlignment="1">
      <alignment horizontal="center"/>
      <protection/>
    </xf>
    <xf numFmtId="3" fontId="6" fillId="0" borderId="21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6" fillId="3" borderId="40" xfId="21" applyNumberFormat="1" applyFont="1" applyFill="1" applyBorder="1" applyAlignment="1">
      <alignment horizontal="center" wrapText="1"/>
      <protection/>
    </xf>
    <xf numFmtId="3" fontId="6" fillId="3" borderId="8" xfId="21" applyNumberFormat="1" applyFont="1" applyFill="1" applyBorder="1" applyAlignment="1">
      <alignment horizontal="center" wrapText="1"/>
      <protection/>
    </xf>
    <xf numFmtId="3" fontId="6" fillId="3" borderId="21" xfId="21" applyNumberFormat="1" applyFont="1" applyFill="1" applyBorder="1" applyAlignment="1">
      <alignment horizontal="center" wrapText="1"/>
      <protection/>
    </xf>
    <xf numFmtId="3" fontId="6" fillId="3" borderId="12" xfId="21" applyNumberFormat="1" applyFont="1" applyFill="1" applyBorder="1" applyAlignment="1">
      <alignment horizontal="center" wrapText="1"/>
      <protection/>
    </xf>
    <xf numFmtId="3" fontId="1" fillId="2" borderId="29" xfId="22" applyNumberFormat="1" applyFont="1" applyFill="1" applyBorder="1" applyAlignment="1">
      <alignment horizontal="center"/>
      <protection/>
    </xf>
    <xf numFmtId="3" fontId="1" fillId="2" borderId="4" xfId="22" applyNumberFormat="1" applyFont="1" applyFill="1" applyBorder="1" applyAlignment="1">
      <alignment horizontal="center"/>
      <protection/>
    </xf>
    <xf numFmtId="3" fontId="1" fillId="2" borderId="30" xfId="0" applyNumberFormat="1" applyFont="1" applyFill="1" applyBorder="1" applyAlignment="1">
      <alignment horizontal="center"/>
    </xf>
    <xf numFmtId="3" fontId="1" fillId="2" borderId="34" xfId="22" applyNumberFormat="1" applyFont="1" applyFill="1" applyBorder="1" applyAlignment="1">
      <alignment horizontal="center"/>
      <protection/>
    </xf>
    <xf numFmtId="3" fontId="1" fillId="2" borderId="31" xfId="22" applyNumberFormat="1" applyFont="1" applyFill="1" applyBorder="1" applyAlignment="1">
      <alignment horizontal="center"/>
      <protection/>
    </xf>
    <xf numFmtId="3" fontId="1" fillId="2" borderId="45" xfId="0" applyNumberFormat="1" applyFont="1" applyFill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3" fillId="2" borderId="29" xfId="19" applyNumberFormat="1" applyFont="1" applyFill="1" applyBorder="1" applyAlignment="1">
      <alignment horizontal="center"/>
      <protection/>
    </xf>
    <xf numFmtId="3" fontId="3" fillId="2" borderId="4" xfId="19" applyNumberFormat="1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3" fontId="6" fillId="0" borderId="46" xfId="0" applyNumberFormat="1" applyFont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1" fillId="0" borderId="36" xfId="19" applyNumberFormat="1" applyFont="1" applyBorder="1">
      <alignment/>
      <protection/>
    </xf>
    <xf numFmtId="49" fontId="9" fillId="3" borderId="4" xfId="26" applyNumberFormat="1" applyFont="1" applyFill="1" applyBorder="1" applyAlignment="1">
      <alignment horizontal="right"/>
      <protection/>
    </xf>
    <xf numFmtId="0" fontId="9" fillId="3" borderId="26" xfId="26" applyFont="1" applyFill="1" applyBorder="1">
      <alignment/>
      <protection/>
    </xf>
    <xf numFmtId="3" fontId="9" fillId="3" borderId="4" xfId="26" applyNumberFormat="1" applyFont="1" applyFill="1" applyBorder="1">
      <alignment/>
      <protection/>
    </xf>
    <xf numFmtId="49" fontId="0" fillId="3" borderId="8" xfId="26" applyNumberFormat="1" applyFont="1" applyFill="1" applyBorder="1" applyAlignment="1">
      <alignment horizontal="right"/>
      <protection/>
    </xf>
    <xf numFmtId="0" fontId="0" fillId="3" borderId="37" xfId="26" applyFont="1" applyFill="1" applyBorder="1">
      <alignment/>
      <protection/>
    </xf>
    <xf numFmtId="3" fontId="12" fillId="0" borderId="8" xfId="22" applyNumberFormat="1" applyFont="1" applyFill="1" applyBorder="1" applyAlignment="1" applyProtection="1">
      <alignment/>
      <protection locked="0"/>
    </xf>
    <xf numFmtId="3" fontId="12" fillId="0" borderId="12" xfId="22" applyNumberFormat="1" applyFont="1" applyFill="1" applyBorder="1" applyAlignment="1" applyProtection="1">
      <alignment/>
      <protection locked="0"/>
    </xf>
    <xf numFmtId="0" fontId="0" fillId="3" borderId="27" xfId="26" applyFont="1" applyFill="1" applyBorder="1">
      <alignment/>
      <protection/>
    </xf>
    <xf numFmtId="3" fontId="12" fillId="0" borderId="16" xfId="22" applyNumberFormat="1" applyFont="1" applyFill="1" applyBorder="1" applyAlignment="1" applyProtection="1">
      <alignment/>
      <protection locked="0"/>
    </xf>
    <xf numFmtId="3" fontId="0" fillId="0" borderId="8" xfId="22" applyNumberFormat="1" applyFont="1" applyFill="1" applyBorder="1" applyAlignment="1" applyProtection="1">
      <alignment/>
      <protection/>
    </xf>
    <xf numFmtId="3" fontId="12" fillId="0" borderId="8" xfId="22" applyNumberFormat="1" applyFont="1" applyFill="1" applyBorder="1" applyAlignment="1" applyProtection="1">
      <alignment/>
      <protection/>
    </xf>
    <xf numFmtId="3" fontId="12" fillId="0" borderId="12" xfId="22" applyNumberFormat="1" applyFont="1" applyFill="1" applyBorder="1" applyProtection="1">
      <alignment/>
      <protection locked="0"/>
    </xf>
    <xf numFmtId="0" fontId="0" fillId="3" borderId="28" xfId="31" applyFont="1" applyFill="1" applyBorder="1" applyAlignment="1">
      <alignment horizontal="left"/>
      <protection/>
    </xf>
    <xf numFmtId="3" fontId="13" fillId="0" borderId="12" xfId="22" applyNumberFormat="1" applyFont="1" applyFill="1" applyBorder="1" applyAlignment="1" applyProtection="1">
      <alignment/>
      <protection/>
    </xf>
    <xf numFmtId="3" fontId="12" fillId="0" borderId="16" xfId="22" applyNumberFormat="1" applyFont="1" applyFill="1" applyBorder="1" applyAlignment="1" applyProtection="1">
      <alignment/>
      <protection/>
    </xf>
    <xf numFmtId="49" fontId="9" fillId="3" borderId="8" xfId="26" applyNumberFormat="1" applyFont="1" applyFill="1" applyBorder="1" applyAlignment="1">
      <alignment horizontal="right"/>
      <protection/>
    </xf>
    <xf numFmtId="0" fontId="9" fillId="3" borderId="37" xfId="26" applyFont="1" applyFill="1" applyBorder="1">
      <alignment/>
      <protection/>
    </xf>
    <xf numFmtId="3" fontId="12" fillId="0" borderId="12" xfId="19" applyNumberFormat="1" applyFont="1" applyFill="1" applyBorder="1">
      <alignment/>
      <protection/>
    </xf>
    <xf numFmtId="3" fontId="13" fillId="0" borderId="16" xfId="19" applyNumberFormat="1" applyFont="1" applyFill="1" applyBorder="1">
      <alignment/>
      <protection/>
    </xf>
    <xf numFmtId="0" fontId="9" fillId="3" borderId="37" xfId="26" applyFont="1" applyFill="1" applyBorder="1" applyAlignment="1">
      <alignment horizontal="left"/>
      <protection/>
    </xf>
    <xf numFmtId="3" fontId="13" fillId="0" borderId="12" xfId="19" applyNumberFormat="1" applyFont="1" applyFill="1" applyBorder="1">
      <alignment/>
      <protection/>
    </xf>
    <xf numFmtId="3" fontId="16" fillId="0" borderId="12" xfId="19" applyNumberFormat="1" applyFont="1" applyFill="1" applyBorder="1">
      <alignment/>
      <protection/>
    </xf>
    <xf numFmtId="3" fontId="0" fillId="0" borderId="12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9" fillId="3" borderId="6" xfId="26" applyFont="1" applyFill="1" applyBorder="1">
      <alignment/>
      <protection/>
    </xf>
    <xf numFmtId="0" fontId="9" fillId="3" borderId="28" xfId="23" applyFont="1" applyFill="1" applyBorder="1" applyAlignment="1">
      <alignment horizontal="left"/>
      <protection/>
    </xf>
    <xf numFmtId="3" fontId="9" fillId="3" borderId="4" xfId="26" applyNumberFormat="1" applyFont="1" applyFill="1" applyBorder="1" applyAlignment="1">
      <alignment horizontal="right"/>
      <protection/>
    </xf>
    <xf numFmtId="49" fontId="0" fillId="3" borderId="36" xfId="26" applyNumberFormat="1" applyFont="1" applyFill="1" applyBorder="1" applyAlignment="1">
      <alignment horizontal="right"/>
      <protection/>
    </xf>
    <xf numFmtId="0" fontId="13" fillId="3" borderId="48" xfId="31" applyFont="1" applyFill="1" applyBorder="1" applyAlignment="1">
      <alignment horizontal="left" wrapText="1"/>
      <protection/>
    </xf>
    <xf numFmtId="49" fontId="0" fillId="3" borderId="39" xfId="26" applyNumberFormat="1" applyFont="1" applyFill="1" applyBorder="1" applyAlignment="1">
      <alignment horizontal="right"/>
      <protection/>
    </xf>
    <xf numFmtId="49" fontId="17" fillId="3" borderId="12" xfId="26" applyNumberFormat="1" applyFont="1" applyFill="1" applyBorder="1" applyAlignment="1">
      <alignment horizontal="right"/>
      <protection/>
    </xf>
    <xf numFmtId="49" fontId="17" fillId="3" borderId="16" xfId="26" applyNumberFormat="1" applyFont="1" applyFill="1" applyBorder="1" applyAlignment="1">
      <alignment horizontal="right"/>
      <protection/>
    </xf>
    <xf numFmtId="0" fontId="17" fillId="3" borderId="27" xfId="26" applyFont="1" applyFill="1" applyBorder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9" fillId="3" borderId="27" xfId="26" applyFont="1" applyFill="1" applyBorder="1">
      <alignment/>
      <protection/>
    </xf>
    <xf numFmtId="49" fontId="9" fillId="0" borderId="4" xfId="26" applyNumberFormat="1" applyFont="1" applyFill="1" applyBorder="1" applyAlignment="1">
      <alignment horizontal="right"/>
      <protection/>
    </xf>
    <xf numFmtId="49" fontId="9" fillId="3" borderId="12" xfId="27" applyNumberFormat="1" applyFont="1" applyFill="1" applyBorder="1" applyAlignment="1">
      <alignment horizontal="right"/>
      <protection/>
    </xf>
    <xf numFmtId="0" fontId="9" fillId="3" borderId="28" xfId="27" applyFont="1" applyFill="1" applyBorder="1">
      <alignment/>
      <protection/>
    </xf>
    <xf numFmtId="49" fontId="0" fillId="0" borderId="12" xfId="26" applyNumberFormat="1" applyFont="1" applyFill="1" applyBorder="1" applyAlignment="1">
      <alignment horizontal="right"/>
      <protection/>
    </xf>
    <xf numFmtId="0" fontId="0" fillId="0" borderId="28" xfId="26" applyFont="1" applyFill="1" applyBorder="1">
      <alignment/>
      <protection/>
    </xf>
    <xf numFmtId="0" fontId="9" fillId="3" borderId="10" xfId="26" applyFont="1" applyFill="1" applyBorder="1">
      <alignment/>
      <protection/>
    </xf>
    <xf numFmtId="0" fontId="9" fillId="3" borderId="28" xfId="26" applyFont="1" applyFill="1" applyBorder="1" applyAlignment="1">
      <alignment horizontal="left"/>
      <protection/>
    </xf>
    <xf numFmtId="0" fontId="1" fillId="0" borderId="0" xfId="22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left"/>
      <protection locked="0"/>
    </xf>
    <xf numFmtId="0" fontId="4" fillId="0" borderId="22" xfId="30" applyFont="1" applyBorder="1" applyAlignment="1">
      <alignment horizontal="center" vertical="center"/>
      <protection/>
    </xf>
    <xf numFmtId="0" fontId="3" fillId="2" borderId="3" xfId="19" applyFont="1" applyFill="1" applyBorder="1" applyAlignment="1">
      <alignment horizontal="left"/>
      <protection/>
    </xf>
    <xf numFmtId="3" fontId="3" fillId="2" borderId="4" xfId="22" applyNumberFormat="1" applyFont="1" applyFill="1" applyBorder="1">
      <alignment/>
      <protection/>
    </xf>
    <xf numFmtId="0" fontId="6" fillId="0" borderId="0" xfId="0" applyFont="1" applyAlignment="1">
      <alignment/>
    </xf>
    <xf numFmtId="0" fontId="3" fillId="2" borderId="3" xfId="22" applyFont="1" applyFill="1" applyBorder="1" applyAlignment="1">
      <alignment horizontal="left"/>
      <protection/>
    </xf>
    <xf numFmtId="0" fontId="1" fillId="2" borderId="1" xfId="31" applyFont="1" applyFill="1" applyBorder="1" applyAlignment="1">
      <alignment horizontal="left" vertical="center"/>
      <protection/>
    </xf>
    <xf numFmtId="0" fontId="1" fillId="2" borderId="3" xfId="30" applyFont="1" applyFill="1" applyBorder="1">
      <alignment/>
      <protection/>
    </xf>
    <xf numFmtId="3" fontId="1" fillId="2" borderId="4" xfId="30" applyNumberFormat="1" applyFont="1" applyFill="1" applyBorder="1">
      <alignment/>
      <protection/>
    </xf>
    <xf numFmtId="3" fontId="3" fillId="2" borderId="4" xfId="27" applyNumberFormat="1" applyFont="1" applyFill="1" applyBorder="1">
      <alignment/>
      <protection/>
    </xf>
    <xf numFmtId="3" fontId="0" fillId="3" borderId="12" xfId="28" applyNumberFormat="1" applyFont="1" applyFill="1" applyBorder="1">
      <alignment/>
      <protection/>
    </xf>
    <xf numFmtId="3" fontId="9" fillId="0" borderId="4" xfId="0" applyNumberFormat="1" applyFont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1" fillId="2" borderId="49" xfId="22" applyFont="1" applyFill="1" applyBorder="1">
      <alignment/>
      <protection/>
    </xf>
    <xf numFmtId="0" fontId="3" fillId="2" borderId="26" xfId="22" applyFont="1" applyFill="1" applyBorder="1">
      <alignment/>
      <protection/>
    </xf>
    <xf numFmtId="0" fontId="6" fillId="3" borderId="46" xfId="20" applyFont="1" applyFill="1" applyBorder="1" applyAlignment="1">
      <alignment horizontal="left" wrapText="1"/>
      <protection/>
    </xf>
    <xf numFmtId="0" fontId="6" fillId="3" borderId="41" xfId="20" applyFont="1" applyFill="1" applyBorder="1" applyAlignment="1">
      <alignment horizontal="left" wrapText="1"/>
      <protection/>
    </xf>
    <xf numFmtId="0" fontId="6" fillId="3" borderId="42" xfId="20" applyFont="1" applyFill="1" applyBorder="1" applyAlignment="1">
      <alignment/>
      <protection/>
    </xf>
    <xf numFmtId="0" fontId="6" fillId="3" borderId="42" xfId="26" applyFont="1" applyFill="1" applyBorder="1" applyAlignment="1">
      <alignment/>
      <protection/>
    </xf>
    <xf numFmtId="0" fontId="6" fillId="3" borderId="42" xfId="20" applyFont="1" applyFill="1" applyBorder="1" applyAlignment="1">
      <alignment horizontal="justify"/>
      <protection/>
    </xf>
    <xf numFmtId="0" fontId="6" fillId="0" borderId="42" xfId="0" applyFont="1" applyBorder="1" applyAlignment="1">
      <alignment/>
    </xf>
    <xf numFmtId="0" fontId="6" fillId="0" borderId="42" xfId="0" applyFont="1" applyFill="1" applyBorder="1" applyAlignment="1">
      <alignment wrapText="1"/>
    </xf>
    <xf numFmtId="0" fontId="6" fillId="3" borderId="42" xfId="26" applyFont="1" applyFill="1" applyBorder="1">
      <alignment/>
      <protection/>
    </xf>
    <xf numFmtId="0" fontId="7" fillId="3" borderId="42" xfId="26" applyFont="1" applyFill="1" applyBorder="1" applyAlignment="1">
      <alignment wrapText="1"/>
      <protection/>
    </xf>
    <xf numFmtId="0" fontId="7" fillId="3" borderId="42" xfId="26" applyFont="1" applyFill="1" applyBorder="1" applyAlignment="1">
      <alignment/>
      <protection/>
    </xf>
    <xf numFmtId="0" fontId="6" fillId="0" borderId="44" xfId="0" applyFont="1" applyBorder="1" applyAlignment="1">
      <alignment/>
    </xf>
    <xf numFmtId="0" fontId="6" fillId="3" borderId="44" xfId="26" applyFont="1" applyFill="1" applyBorder="1">
      <alignment/>
      <protection/>
    </xf>
    <xf numFmtId="0" fontId="7" fillId="3" borderId="42" xfId="26" applyFont="1" applyFill="1" applyBorder="1">
      <alignment/>
      <protection/>
    </xf>
    <xf numFmtId="0" fontId="7" fillId="3" borderId="44" xfId="26" applyFont="1" applyFill="1" applyBorder="1">
      <alignment/>
      <protection/>
    </xf>
    <xf numFmtId="0" fontId="7" fillId="3" borderId="44" xfId="26" applyFont="1" applyFill="1" applyBorder="1" applyAlignment="1">
      <alignment/>
      <protection/>
    </xf>
    <xf numFmtId="0" fontId="6" fillId="0" borderId="42" xfId="0" applyFont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3" fillId="2" borderId="49" xfId="22" applyFont="1" applyFill="1" applyBorder="1">
      <alignment/>
      <protection/>
    </xf>
    <xf numFmtId="0" fontId="6" fillId="3" borderId="37" xfId="29" applyFont="1" applyFill="1" applyBorder="1">
      <alignment/>
      <protection/>
    </xf>
    <xf numFmtId="0" fontId="6" fillId="3" borderId="28" xfId="26" applyFont="1" applyFill="1" applyBorder="1">
      <alignment/>
      <protection/>
    </xf>
    <xf numFmtId="0" fontId="6" fillId="3" borderId="28" xfId="27" applyFont="1" applyFill="1" applyBorder="1">
      <alignment/>
      <protection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3" fillId="2" borderId="26" xfId="22" applyFont="1" applyFill="1" applyBorder="1" applyAlignment="1">
      <alignment/>
      <protection/>
    </xf>
    <xf numFmtId="0" fontId="6" fillId="3" borderId="37" xfId="21" applyFont="1" applyFill="1" applyBorder="1" applyAlignment="1">
      <alignment wrapText="1"/>
      <protection/>
    </xf>
    <xf numFmtId="0" fontId="6" fillId="3" borderId="28" xfId="21" applyFont="1" applyFill="1" applyBorder="1" applyAlignment="1">
      <alignment wrapText="1"/>
      <protection/>
    </xf>
    <xf numFmtId="0" fontId="6" fillId="0" borderId="27" xfId="0" applyFont="1" applyFill="1" applyBorder="1" applyAlignment="1">
      <alignment wrapText="1"/>
    </xf>
    <xf numFmtId="0" fontId="1" fillId="2" borderId="26" xfId="22" applyFont="1" applyFill="1" applyBorder="1">
      <alignment/>
      <protection/>
    </xf>
    <xf numFmtId="0" fontId="6" fillId="0" borderId="3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3" fillId="2" borderId="4" xfId="0" applyFont="1" applyFill="1" applyBorder="1" applyAlignment="1">
      <alignment/>
    </xf>
    <xf numFmtId="49" fontId="9" fillId="3" borderId="9" xfId="26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wrapText="1"/>
    </xf>
    <xf numFmtId="3" fontId="6" fillId="0" borderId="28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3" fillId="2" borderId="29" xfId="19" applyFont="1" applyFill="1" applyBorder="1" applyAlignment="1">
      <alignment horizontal="left"/>
      <protection/>
    </xf>
    <xf numFmtId="0" fontId="4" fillId="0" borderId="50" xfId="22" applyFont="1" applyFill="1" applyBorder="1" applyAlignment="1" applyProtection="1">
      <alignment horizontal="center" vertical="center"/>
      <protection locked="0"/>
    </xf>
    <xf numFmtId="0" fontId="4" fillId="0" borderId="23" xfId="22" applyFont="1" applyFill="1" applyBorder="1" applyAlignment="1" applyProtection="1">
      <alignment horizontal="center" vertic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 2010-2" xfId="20"/>
    <cellStyle name="Normal_Sheet1" xfId="21"/>
    <cellStyle name="Normal_Sheet1 2" xfId="22"/>
    <cellStyle name="Normal_Sheet1_1" xfId="23"/>
    <cellStyle name="Percent" xfId="24"/>
    <cellStyle name="Обычный_2004EELARVE29.01.04." xfId="25"/>
    <cellStyle name="Обычный_2005.a.PROJEKT-1 lugemine" xfId="26"/>
    <cellStyle name="Обычный_2008-1lugem" xfId="27"/>
    <cellStyle name="Обычный_2012.a.21.11." xfId="28"/>
    <cellStyle name="Обычный_investkava too projekt" xfId="29"/>
    <cellStyle name="Обычный_LvK Sillamae linna 2012.aasta eelarve Lisa" xfId="30"/>
    <cellStyle name="Обычный_Sheet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43">
      <selection activeCell="F48" sqref="F48"/>
    </sheetView>
  </sheetViews>
  <sheetFormatPr defaultColWidth="9.140625" defaultRowHeight="12.75"/>
  <cols>
    <col min="3" max="3" width="53.57421875" style="0" customWidth="1"/>
    <col min="4" max="4" width="15.00390625" style="0" customWidth="1"/>
  </cols>
  <sheetData>
    <row r="1" spans="1:4" ht="15.75" thickBot="1">
      <c r="A1" s="251" t="s">
        <v>0</v>
      </c>
      <c r="B1" s="251"/>
      <c r="C1" s="251"/>
      <c r="D1" s="252"/>
    </row>
    <row r="2" spans="1:4" ht="43.5" thickBot="1">
      <c r="A2" s="253" t="s">
        <v>1</v>
      </c>
      <c r="B2" s="310" t="s">
        <v>2</v>
      </c>
      <c r="C2" s="311"/>
      <c r="D2" s="78" t="s">
        <v>3</v>
      </c>
    </row>
    <row r="3" spans="1:4" ht="15.75" thickBot="1">
      <c r="A3" s="1" t="s">
        <v>4</v>
      </c>
      <c r="B3" s="2"/>
      <c r="C3" s="3"/>
      <c r="D3" s="4">
        <f>SUM(D4,D9,D11,D16)</f>
        <v>11577283</v>
      </c>
    </row>
    <row r="4" spans="1:4" ht="15" thickBot="1">
      <c r="A4" s="5">
        <v>30</v>
      </c>
      <c r="B4" s="6" t="s">
        <v>5</v>
      </c>
      <c r="C4" s="7"/>
      <c r="D4" s="8">
        <f>SUM(D5:D7)</f>
        <v>6427538</v>
      </c>
    </row>
    <row r="5" spans="1:4" ht="14.25">
      <c r="A5" s="9"/>
      <c r="B5" s="10"/>
      <c r="C5" s="11" t="s">
        <v>6</v>
      </c>
      <c r="D5" s="12">
        <v>6342338</v>
      </c>
    </row>
    <row r="6" spans="1:4" ht="14.25">
      <c r="A6" s="13"/>
      <c r="B6" s="14"/>
      <c r="C6" s="15" t="s">
        <v>7</v>
      </c>
      <c r="D6" s="16">
        <v>80000</v>
      </c>
    </row>
    <row r="7" spans="1:4" ht="14.25">
      <c r="A7" s="17"/>
      <c r="B7" s="18"/>
      <c r="C7" s="15" t="s">
        <v>8</v>
      </c>
      <c r="D7" s="16">
        <v>5200</v>
      </c>
    </row>
    <row r="8" spans="1:4" ht="15" thickBot="1">
      <c r="A8" s="19"/>
      <c r="B8" s="20"/>
      <c r="C8" s="21"/>
      <c r="D8" s="22"/>
    </row>
    <row r="9" spans="1:4" ht="15" thickBot="1">
      <c r="A9" s="5">
        <v>32</v>
      </c>
      <c r="B9" s="23" t="s">
        <v>9</v>
      </c>
      <c r="C9" s="7"/>
      <c r="D9" s="8">
        <v>979635</v>
      </c>
    </row>
    <row r="10" spans="1:4" ht="15" thickBot="1">
      <c r="A10" s="24"/>
      <c r="B10" s="25"/>
      <c r="C10" s="26"/>
      <c r="D10" s="27"/>
    </row>
    <row r="11" spans="1:4" ht="15" thickBot="1">
      <c r="A11" s="5">
        <v>35</v>
      </c>
      <c r="B11" s="23" t="s">
        <v>10</v>
      </c>
      <c r="C11" s="7"/>
      <c r="D11" s="8">
        <f>SUM(D12:D14)</f>
        <v>4110110</v>
      </c>
    </row>
    <row r="12" spans="1:4" ht="14.25">
      <c r="A12" s="9"/>
      <c r="B12" s="10"/>
      <c r="C12" s="11" t="s">
        <v>11</v>
      </c>
      <c r="D12" s="28">
        <v>1626740</v>
      </c>
    </row>
    <row r="13" spans="1:4" ht="14.25">
      <c r="A13" s="13"/>
      <c r="B13" s="14"/>
      <c r="C13" s="29" t="s">
        <v>12</v>
      </c>
      <c r="D13" s="16">
        <v>2415287</v>
      </c>
    </row>
    <row r="14" spans="1:4" ht="14.25">
      <c r="A14" s="13"/>
      <c r="B14" s="14"/>
      <c r="C14" s="29" t="s">
        <v>13</v>
      </c>
      <c r="D14" s="30">
        <v>68083</v>
      </c>
    </row>
    <row r="15" spans="1:4" ht="15" thickBot="1">
      <c r="A15" s="31"/>
      <c r="B15" s="32"/>
      <c r="C15" s="33"/>
      <c r="D15" s="34"/>
    </row>
    <row r="16" spans="1:4" ht="15" thickBot="1">
      <c r="A16" s="5">
        <v>38</v>
      </c>
      <c r="B16" s="23" t="s">
        <v>14</v>
      </c>
      <c r="C16" s="7"/>
      <c r="D16" s="8">
        <f>SUM(D17:D19)</f>
        <v>60000</v>
      </c>
    </row>
    <row r="17" spans="1:4" ht="14.25">
      <c r="A17" s="9"/>
      <c r="B17" s="10"/>
      <c r="C17" s="11" t="s">
        <v>15</v>
      </c>
      <c r="D17" s="35">
        <v>40000</v>
      </c>
    </row>
    <row r="18" spans="1:4" ht="14.25">
      <c r="A18" s="13"/>
      <c r="B18" s="14"/>
      <c r="C18" s="15" t="s">
        <v>16</v>
      </c>
      <c r="D18" s="30">
        <v>15000</v>
      </c>
    </row>
    <row r="19" spans="1:4" ht="15">
      <c r="A19" s="13"/>
      <c r="B19" s="36"/>
      <c r="C19" s="15" t="s">
        <v>17</v>
      </c>
      <c r="D19" s="30">
        <v>5000</v>
      </c>
    </row>
    <row r="20" spans="1:4" ht="15" thickBot="1">
      <c r="A20" s="19"/>
      <c r="B20" s="20"/>
      <c r="C20" s="21"/>
      <c r="D20" s="22"/>
    </row>
    <row r="21" spans="1:4" ht="15.75" thickBot="1">
      <c r="A21" s="1" t="s">
        <v>18</v>
      </c>
      <c r="B21" s="2"/>
      <c r="C21" s="3"/>
      <c r="D21" s="4">
        <f>SUM(D22,D28)</f>
        <v>11484280</v>
      </c>
    </row>
    <row r="22" spans="1:4" ht="15" thickBot="1">
      <c r="A22" s="5">
        <v>4</v>
      </c>
      <c r="B22" s="23" t="s">
        <v>19</v>
      </c>
      <c r="C22" s="7"/>
      <c r="D22" s="8">
        <f>SUM(D23:D26)</f>
        <v>1458726</v>
      </c>
    </row>
    <row r="23" spans="1:4" ht="14.25">
      <c r="A23" s="9"/>
      <c r="B23" s="10"/>
      <c r="C23" s="11" t="s">
        <v>20</v>
      </c>
      <c r="D23" s="12">
        <v>96533</v>
      </c>
    </row>
    <row r="24" spans="1:4" ht="15">
      <c r="A24" s="13"/>
      <c r="B24" s="36"/>
      <c r="C24" s="37" t="s">
        <v>21</v>
      </c>
      <c r="D24" s="30">
        <v>842226</v>
      </c>
    </row>
    <row r="25" spans="1:4" ht="14.25">
      <c r="A25" s="13"/>
      <c r="B25" s="14"/>
      <c r="C25" s="38" t="s">
        <v>22</v>
      </c>
      <c r="D25" s="30">
        <v>503967</v>
      </c>
    </row>
    <row r="26" spans="1:4" ht="14.25">
      <c r="A26" s="13"/>
      <c r="B26" s="39"/>
      <c r="C26" s="37" t="s">
        <v>23</v>
      </c>
      <c r="D26" s="16">
        <v>16000</v>
      </c>
    </row>
    <row r="27" spans="1:4" ht="15" thickBot="1">
      <c r="A27" s="31"/>
      <c r="B27" s="40"/>
      <c r="C27" s="41"/>
      <c r="D27" s="42"/>
    </row>
    <row r="28" spans="1:4" ht="15" thickBot="1">
      <c r="A28" s="5">
        <v>5</v>
      </c>
      <c r="B28" s="23" t="s">
        <v>24</v>
      </c>
      <c r="C28" s="7"/>
      <c r="D28" s="8">
        <f>SUM(D29:D31)</f>
        <v>10025554</v>
      </c>
    </row>
    <row r="29" spans="1:4" ht="14.25">
      <c r="A29" s="9"/>
      <c r="B29" s="10"/>
      <c r="C29" s="11" t="s">
        <v>25</v>
      </c>
      <c r="D29" s="28">
        <v>6680085</v>
      </c>
    </row>
    <row r="30" spans="1:4" ht="14.25">
      <c r="A30" s="13"/>
      <c r="B30" s="14"/>
      <c r="C30" s="15" t="s">
        <v>26</v>
      </c>
      <c r="D30" s="30">
        <v>3232191</v>
      </c>
    </row>
    <row r="31" spans="1:4" ht="15.75" thickBot="1">
      <c r="A31" s="31"/>
      <c r="B31" s="43"/>
      <c r="C31" s="44" t="s">
        <v>27</v>
      </c>
      <c r="D31" s="42">
        <v>113278</v>
      </c>
    </row>
    <row r="32" spans="1:4" ht="15.75" thickBot="1">
      <c r="A32" s="45" t="s">
        <v>28</v>
      </c>
      <c r="B32" s="46"/>
      <c r="C32" s="47"/>
      <c r="D32" s="48">
        <f>D3-D21</f>
        <v>93003</v>
      </c>
    </row>
    <row r="33" spans="1:4" ht="15" thickBot="1">
      <c r="A33" s="49"/>
      <c r="B33" s="25"/>
      <c r="C33" s="26"/>
      <c r="D33" s="27"/>
    </row>
    <row r="34" spans="1:4" ht="15.75" thickBot="1">
      <c r="A34" s="50" t="s">
        <v>29</v>
      </c>
      <c r="B34" s="45"/>
      <c r="C34" s="47"/>
      <c r="D34" s="48">
        <f>D35+D36+D37+D38+D39+D40</f>
        <v>-3278488</v>
      </c>
    </row>
    <row r="35" spans="1:4" ht="14.25">
      <c r="A35" s="13"/>
      <c r="B35" s="10"/>
      <c r="C35" s="11" t="s">
        <v>30</v>
      </c>
      <c r="D35" s="12">
        <v>7000</v>
      </c>
    </row>
    <row r="36" spans="1:4" ht="14.25">
      <c r="A36" s="13"/>
      <c r="B36" s="14"/>
      <c r="C36" s="15" t="s">
        <v>31</v>
      </c>
      <c r="D36" s="16">
        <v>-4867189</v>
      </c>
    </row>
    <row r="37" spans="1:4" ht="14.25">
      <c r="A37" s="13"/>
      <c r="B37" s="14"/>
      <c r="C37" s="15" t="s">
        <v>32</v>
      </c>
      <c r="D37" s="30">
        <v>2848373</v>
      </c>
    </row>
    <row r="38" spans="1:4" ht="14.25">
      <c r="A38" s="13"/>
      <c r="B38" s="14"/>
      <c r="C38" s="38" t="s">
        <v>33</v>
      </c>
      <c r="D38" s="16">
        <v>-1200162</v>
      </c>
    </row>
    <row r="39" spans="1:4" ht="14.25">
      <c r="A39" s="13"/>
      <c r="B39" s="51"/>
      <c r="C39" s="15" t="s">
        <v>34</v>
      </c>
      <c r="D39" s="52">
        <v>10000</v>
      </c>
    </row>
    <row r="40" spans="1:4" ht="14.25">
      <c r="A40" s="13"/>
      <c r="B40" s="53"/>
      <c r="C40" s="15" t="s">
        <v>35</v>
      </c>
      <c r="D40" s="16">
        <v>-76510</v>
      </c>
    </row>
    <row r="41" spans="1:4" ht="15" thickBot="1">
      <c r="A41" s="19"/>
      <c r="B41" s="20"/>
      <c r="C41" s="21"/>
      <c r="D41" s="22"/>
    </row>
    <row r="42" spans="1:4" ht="15.75" thickBot="1">
      <c r="A42" s="1" t="s">
        <v>36</v>
      </c>
      <c r="B42" s="2"/>
      <c r="C42" s="3"/>
      <c r="D42" s="48">
        <f>D32+D34</f>
        <v>-3185485</v>
      </c>
    </row>
    <row r="43" spans="1:4" ht="15.75" thickBot="1">
      <c r="A43" s="54"/>
      <c r="B43" s="55"/>
      <c r="C43" s="56"/>
      <c r="D43" s="57"/>
    </row>
    <row r="44" spans="1:4" ht="15.75" thickBot="1">
      <c r="A44" s="58" t="s">
        <v>37</v>
      </c>
      <c r="B44" s="59"/>
      <c r="C44" s="60"/>
      <c r="D44" s="61">
        <f>D45+D50</f>
        <v>1796274</v>
      </c>
    </row>
    <row r="45" spans="1:4" ht="15">
      <c r="A45" s="9"/>
      <c r="B45" s="62" t="s">
        <v>38</v>
      </c>
      <c r="C45" s="63"/>
      <c r="D45" s="203">
        <f>D47+D48</f>
        <v>1796274</v>
      </c>
    </row>
    <row r="46" spans="1:4" ht="14.25">
      <c r="A46" s="9"/>
      <c r="B46" s="10"/>
      <c r="C46" s="11" t="s">
        <v>39</v>
      </c>
      <c r="D46" s="64"/>
    </row>
    <row r="47" spans="1:4" ht="14.25">
      <c r="A47" s="13"/>
      <c r="B47" s="14"/>
      <c r="C47" s="15" t="s">
        <v>40</v>
      </c>
      <c r="D47" s="52">
        <v>1154000</v>
      </c>
    </row>
    <row r="48" spans="1:4" ht="14.25">
      <c r="A48" s="13"/>
      <c r="B48" s="14"/>
      <c r="C48" s="15" t="s">
        <v>41</v>
      </c>
      <c r="D48" s="52">
        <v>642274</v>
      </c>
    </row>
    <row r="49" spans="1:4" ht="14.25">
      <c r="A49" s="13"/>
      <c r="B49" s="14"/>
      <c r="C49" s="15"/>
      <c r="D49" s="52"/>
    </row>
    <row r="50" spans="1:4" ht="14.25">
      <c r="A50" s="13"/>
      <c r="B50" s="14" t="s">
        <v>42</v>
      </c>
      <c r="C50" s="15"/>
      <c r="D50" s="52"/>
    </row>
    <row r="51" spans="1:4" ht="15" thickBot="1">
      <c r="A51" s="31"/>
      <c r="B51" s="32"/>
      <c r="C51" s="44"/>
      <c r="D51" s="65"/>
    </row>
    <row r="52" spans="1:4" ht="15.75" thickBot="1">
      <c r="A52" s="66" t="s">
        <v>43</v>
      </c>
      <c r="B52" s="67"/>
      <c r="C52" s="68"/>
      <c r="D52" s="61">
        <v>1389211</v>
      </c>
    </row>
    <row r="54" ht="12.75">
      <c r="D54" s="69">
        <f>D42+D44+D52</f>
        <v>0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E11" sqref="E11"/>
    </sheetView>
  </sheetViews>
  <sheetFormatPr defaultColWidth="9.140625" defaultRowHeight="12.75"/>
  <cols>
    <col min="1" max="1" width="11.421875" style="0" customWidth="1"/>
    <col min="2" max="2" width="68.8515625" style="0" customWidth="1"/>
    <col min="3" max="3" width="16.28125" style="0" customWidth="1"/>
  </cols>
  <sheetData>
    <row r="1" spans="1:3" ht="12.75">
      <c r="A1" s="70"/>
      <c r="B1" s="71" t="s">
        <v>44</v>
      </c>
      <c r="C1" s="71"/>
    </row>
    <row r="2" spans="1:3" ht="12.75">
      <c r="A2" s="70"/>
      <c r="B2" s="72" t="s">
        <v>45</v>
      </c>
      <c r="C2" s="72"/>
    </row>
    <row r="3" spans="1:3" ht="12.75">
      <c r="A3" s="70"/>
      <c r="B3" s="71" t="s">
        <v>320</v>
      </c>
      <c r="C3" s="71"/>
    </row>
    <row r="4" spans="1:3" ht="12.75">
      <c r="A4" s="70"/>
      <c r="B4" s="71"/>
      <c r="C4" s="71"/>
    </row>
    <row r="5" spans="1:3" ht="15.75" thickBot="1">
      <c r="A5" s="73" t="s">
        <v>315</v>
      </c>
      <c r="B5" s="74"/>
      <c r="C5" s="75"/>
    </row>
    <row r="6" spans="1:3" ht="43.5" thickBot="1">
      <c r="A6" s="76" t="s">
        <v>1</v>
      </c>
      <c r="B6" s="77" t="s">
        <v>47</v>
      </c>
      <c r="C6" s="78" t="s">
        <v>3</v>
      </c>
    </row>
    <row r="7" spans="1:3" s="256" customFormat="1" ht="18.75" customHeight="1" thickBot="1">
      <c r="A7" s="45">
        <v>30</v>
      </c>
      <c r="B7" s="254" t="s">
        <v>5</v>
      </c>
      <c r="C7" s="255">
        <f>SUM(C8:C10)</f>
        <v>6427538</v>
      </c>
    </row>
    <row r="8" spans="1:3" ht="13.5" customHeight="1">
      <c r="A8" s="79">
        <v>3000</v>
      </c>
      <c r="B8" s="11" t="s">
        <v>6</v>
      </c>
      <c r="C8" s="80">
        <v>6342338</v>
      </c>
    </row>
    <row r="9" spans="1:3" ht="13.5" customHeight="1">
      <c r="A9" s="81">
        <v>3030</v>
      </c>
      <c r="B9" s="15" t="s">
        <v>7</v>
      </c>
      <c r="C9" s="82">
        <v>80000</v>
      </c>
    </row>
    <row r="10" spans="1:3" ht="13.5" customHeight="1" thickBot="1">
      <c r="A10" s="83">
        <v>3044</v>
      </c>
      <c r="B10" s="44" t="s">
        <v>8</v>
      </c>
      <c r="C10" s="84">
        <v>5200</v>
      </c>
    </row>
    <row r="11" spans="1:3" s="256" customFormat="1" ht="15.75" customHeight="1" thickBot="1">
      <c r="A11" s="45">
        <v>32</v>
      </c>
      <c r="B11" s="257" t="s">
        <v>9</v>
      </c>
      <c r="C11" s="255">
        <f>SUM(C12:C27)</f>
        <v>979635</v>
      </c>
    </row>
    <row r="12" spans="1:3" ht="13.5" customHeight="1">
      <c r="A12" s="85" t="s">
        <v>48</v>
      </c>
      <c r="B12" s="86" t="s">
        <v>49</v>
      </c>
      <c r="C12" s="80">
        <v>10000</v>
      </c>
    </row>
    <row r="13" spans="1:3" ht="13.5" customHeight="1">
      <c r="A13" s="87" t="s">
        <v>48</v>
      </c>
      <c r="B13" s="88" t="s">
        <v>50</v>
      </c>
      <c r="C13" s="82">
        <v>3500</v>
      </c>
    </row>
    <row r="14" spans="1:3" ht="13.5" customHeight="1">
      <c r="A14" s="87" t="s">
        <v>51</v>
      </c>
      <c r="B14" s="88" t="s">
        <v>52</v>
      </c>
      <c r="C14" s="89">
        <v>160000</v>
      </c>
    </row>
    <row r="15" spans="1:3" ht="13.5" customHeight="1">
      <c r="A15" s="87" t="s">
        <v>51</v>
      </c>
      <c r="B15" s="88" t="s">
        <v>53</v>
      </c>
      <c r="C15" s="82">
        <v>92733</v>
      </c>
    </row>
    <row r="16" spans="1:3" ht="13.5" customHeight="1">
      <c r="A16" s="87" t="s">
        <v>51</v>
      </c>
      <c r="B16" s="88" t="s">
        <v>54</v>
      </c>
      <c r="C16" s="82">
        <v>162765</v>
      </c>
    </row>
    <row r="17" spans="1:3" ht="13.5" customHeight="1">
      <c r="A17" s="87" t="s">
        <v>51</v>
      </c>
      <c r="B17" s="88" t="s">
        <v>55</v>
      </c>
      <c r="C17" s="82">
        <v>120500</v>
      </c>
    </row>
    <row r="18" spans="1:3" ht="13.5" customHeight="1">
      <c r="A18" s="87" t="s">
        <v>51</v>
      </c>
      <c r="B18" s="88" t="s">
        <v>92</v>
      </c>
      <c r="C18" s="82">
        <v>960</v>
      </c>
    </row>
    <row r="19" spans="1:3" ht="13.5" customHeight="1">
      <c r="A19" s="87" t="s">
        <v>56</v>
      </c>
      <c r="B19" s="88" t="s">
        <v>57</v>
      </c>
      <c r="C19" s="82">
        <v>28294</v>
      </c>
    </row>
    <row r="20" spans="1:3" ht="13.5" customHeight="1">
      <c r="A20" s="87" t="s">
        <v>56</v>
      </c>
      <c r="B20" s="88" t="s">
        <v>58</v>
      </c>
      <c r="C20" s="90">
        <v>13370</v>
      </c>
    </row>
    <row r="21" spans="1:3" ht="13.5" customHeight="1">
      <c r="A21" s="87" t="s">
        <v>59</v>
      </c>
      <c r="B21" s="88" t="s">
        <v>60</v>
      </c>
      <c r="C21" s="82">
        <v>22980</v>
      </c>
    </row>
    <row r="22" spans="1:3" ht="13.5" customHeight="1">
      <c r="A22" s="87" t="s">
        <v>59</v>
      </c>
      <c r="B22" s="88" t="s">
        <v>61</v>
      </c>
      <c r="C22" s="82">
        <v>68000</v>
      </c>
    </row>
    <row r="23" spans="1:3" ht="13.5" customHeight="1">
      <c r="A23" s="87" t="s">
        <v>59</v>
      </c>
      <c r="B23" s="88" t="s">
        <v>62</v>
      </c>
      <c r="C23" s="82">
        <v>12000</v>
      </c>
    </row>
    <row r="24" spans="1:3" ht="13.5" customHeight="1">
      <c r="A24" s="87" t="s">
        <v>63</v>
      </c>
      <c r="B24" s="88" t="s">
        <v>64</v>
      </c>
      <c r="C24" s="82">
        <v>3508</v>
      </c>
    </row>
    <row r="25" spans="1:3" ht="13.5" customHeight="1">
      <c r="A25" s="87" t="s">
        <v>63</v>
      </c>
      <c r="B25" s="88" t="s">
        <v>65</v>
      </c>
      <c r="C25" s="90">
        <v>192636</v>
      </c>
    </row>
    <row r="26" spans="1:3" ht="13.5" customHeight="1">
      <c r="A26" s="91" t="s">
        <v>66</v>
      </c>
      <c r="B26" s="92" t="s">
        <v>67</v>
      </c>
      <c r="C26" s="84">
        <v>77389</v>
      </c>
    </row>
    <row r="27" spans="1:3" ht="13.5" customHeight="1" thickBot="1">
      <c r="A27" s="87" t="s">
        <v>68</v>
      </c>
      <c r="B27" s="88" t="s">
        <v>311</v>
      </c>
      <c r="C27" s="82">
        <v>11000</v>
      </c>
    </row>
    <row r="28" spans="1:3" s="256" customFormat="1" ht="18" customHeight="1" thickBot="1">
      <c r="A28" s="45">
        <v>3500.352</v>
      </c>
      <c r="B28" s="257" t="s">
        <v>10</v>
      </c>
      <c r="C28" s="255">
        <f>SUM(C29,C30,C40)</f>
        <v>4110110</v>
      </c>
    </row>
    <row r="29" spans="1:3" ht="15" customHeight="1" thickBot="1">
      <c r="A29" s="93" t="s">
        <v>69</v>
      </c>
      <c r="B29" s="94" t="s">
        <v>70</v>
      </c>
      <c r="C29" s="95">
        <v>1626740</v>
      </c>
    </row>
    <row r="30" spans="1:3" ht="17.25" customHeight="1" thickBot="1">
      <c r="A30" s="96" t="s">
        <v>71</v>
      </c>
      <c r="B30" s="97" t="s">
        <v>72</v>
      </c>
      <c r="C30" s="98">
        <f>SUM(C31:C39)</f>
        <v>2415287</v>
      </c>
    </row>
    <row r="31" spans="1:3" ht="13.5" customHeight="1">
      <c r="A31" s="85" t="s">
        <v>73</v>
      </c>
      <c r="B31" s="86" t="s">
        <v>74</v>
      </c>
      <c r="C31" s="80">
        <v>1723075</v>
      </c>
    </row>
    <row r="32" spans="1:3" ht="13.5" customHeight="1">
      <c r="A32" s="87" t="s">
        <v>73</v>
      </c>
      <c r="B32" s="88" t="s">
        <v>75</v>
      </c>
      <c r="C32" s="82">
        <v>4782</v>
      </c>
    </row>
    <row r="33" spans="1:3" ht="13.5" customHeight="1">
      <c r="A33" s="87" t="s">
        <v>73</v>
      </c>
      <c r="B33" s="88" t="s">
        <v>76</v>
      </c>
      <c r="C33" s="90">
        <v>28244</v>
      </c>
    </row>
    <row r="34" spans="1:3" ht="13.5" customHeight="1">
      <c r="A34" s="87" t="s">
        <v>73</v>
      </c>
      <c r="B34" s="88" t="s">
        <v>77</v>
      </c>
      <c r="C34" s="82">
        <v>145921</v>
      </c>
    </row>
    <row r="35" spans="1:3" ht="13.5" customHeight="1">
      <c r="A35" s="87" t="s">
        <v>73</v>
      </c>
      <c r="B35" s="88" t="s">
        <v>78</v>
      </c>
      <c r="C35" s="82">
        <v>42780</v>
      </c>
    </row>
    <row r="36" spans="1:3" ht="13.5" customHeight="1">
      <c r="A36" s="87" t="s">
        <v>73</v>
      </c>
      <c r="B36" s="88" t="s">
        <v>79</v>
      </c>
      <c r="C36" s="82">
        <v>432645</v>
      </c>
    </row>
    <row r="37" spans="1:3" ht="13.5" customHeight="1">
      <c r="A37" s="87" t="s">
        <v>73</v>
      </c>
      <c r="B37" s="99" t="s">
        <v>80</v>
      </c>
      <c r="C37" s="84">
        <v>26382</v>
      </c>
    </row>
    <row r="38" spans="1:3" ht="13.5" customHeight="1">
      <c r="A38" s="87" t="s">
        <v>73</v>
      </c>
      <c r="B38" s="100" t="s">
        <v>81</v>
      </c>
      <c r="C38" s="84">
        <v>10905</v>
      </c>
    </row>
    <row r="39" spans="1:3" ht="13.5" customHeight="1" thickBot="1">
      <c r="A39" s="91" t="s">
        <v>73</v>
      </c>
      <c r="B39" s="92" t="s">
        <v>82</v>
      </c>
      <c r="C39" s="84">
        <v>553</v>
      </c>
    </row>
    <row r="40" spans="1:3" ht="19.5" customHeight="1" thickBot="1">
      <c r="A40" s="96">
        <v>3500</v>
      </c>
      <c r="B40" s="97" t="s">
        <v>83</v>
      </c>
      <c r="C40" s="98">
        <f>SUM(C41:C43)</f>
        <v>68083</v>
      </c>
    </row>
    <row r="41" spans="1:3" ht="13.5" customHeight="1">
      <c r="A41" s="85" t="s">
        <v>84</v>
      </c>
      <c r="B41" s="101" t="s">
        <v>85</v>
      </c>
      <c r="C41" s="80">
        <v>23196</v>
      </c>
    </row>
    <row r="42" spans="1:3" ht="13.5" customHeight="1">
      <c r="A42" s="87" t="s">
        <v>84</v>
      </c>
      <c r="B42" s="88" t="s">
        <v>86</v>
      </c>
      <c r="C42" s="89">
        <v>9202</v>
      </c>
    </row>
    <row r="43" spans="1:3" ht="13.5" customHeight="1" thickBot="1">
      <c r="A43" s="87" t="s">
        <v>84</v>
      </c>
      <c r="B43" s="88" t="s">
        <v>87</v>
      </c>
      <c r="C43" s="89">
        <v>35685</v>
      </c>
    </row>
    <row r="44" spans="1:3" s="256" customFormat="1" ht="19.5" customHeight="1" thickBot="1">
      <c r="A44" s="45">
        <v>3825.388</v>
      </c>
      <c r="B44" s="257" t="s">
        <v>14</v>
      </c>
      <c r="C44" s="255">
        <f>SUM(C45:C47)</f>
        <v>60000</v>
      </c>
    </row>
    <row r="45" spans="1:3" ht="13.5" customHeight="1">
      <c r="A45" s="79">
        <v>3825</v>
      </c>
      <c r="B45" s="11" t="s">
        <v>88</v>
      </c>
      <c r="C45" s="80">
        <v>40000</v>
      </c>
    </row>
    <row r="46" spans="1:3" ht="13.5" customHeight="1">
      <c r="A46" s="81">
        <v>3882</v>
      </c>
      <c r="B46" s="88" t="s">
        <v>89</v>
      </c>
      <c r="C46" s="82">
        <v>15000</v>
      </c>
    </row>
    <row r="47" spans="1:3" ht="13.5" customHeight="1" thickBot="1">
      <c r="A47" s="83">
        <v>3888</v>
      </c>
      <c r="B47" s="92" t="s">
        <v>90</v>
      </c>
      <c r="C47" s="84">
        <v>5000</v>
      </c>
    </row>
    <row r="48" spans="1:3" s="256" customFormat="1" ht="20.25" customHeight="1" thickBot="1">
      <c r="A48" s="258" t="s">
        <v>91</v>
      </c>
      <c r="B48" s="259"/>
      <c r="C48" s="260">
        <f>SUM(C7,C11,C28,C44,)</f>
        <v>11577283</v>
      </c>
    </row>
    <row r="49" ht="13.5" customHeight="1"/>
    <row r="50" ht="13.5" customHeight="1"/>
  </sheetData>
  <printOptions/>
  <pageMargins left="0.42" right="0.27" top="1" bottom="0.6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6"/>
  <sheetViews>
    <sheetView workbookViewId="0" topLeftCell="A1">
      <selection activeCell="E9" sqref="E9"/>
    </sheetView>
  </sheetViews>
  <sheetFormatPr defaultColWidth="9.140625" defaultRowHeight="12.75"/>
  <cols>
    <col min="2" max="2" width="60.7109375" style="0" customWidth="1"/>
    <col min="3" max="3" width="15.140625" style="0" customWidth="1"/>
  </cols>
  <sheetData>
    <row r="1" spans="1:2" ht="12.75">
      <c r="A1" s="102"/>
      <c r="B1" s="103" t="s">
        <v>93</v>
      </c>
    </row>
    <row r="2" spans="1:2" ht="12.75">
      <c r="A2" s="102"/>
      <c r="B2" s="103" t="s">
        <v>45</v>
      </c>
    </row>
    <row r="3" spans="1:2" ht="12.75">
      <c r="A3" s="102"/>
      <c r="B3" s="103" t="s">
        <v>320</v>
      </c>
    </row>
    <row r="4" spans="1:2" ht="12.75">
      <c r="A4" s="102"/>
      <c r="B4" s="103"/>
    </row>
    <row r="5" spans="1:2" ht="16.5" thickBot="1">
      <c r="A5" s="73" t="s">
        <v>94</v>
      </c>
      <c r="B5" s="104"/>
    </row>
    <row r="6" spans="1:3" ht="43.5" thickBot="1">
      <c r="A6" s="105" t="s">
        <v>1</v>
      </c>
      <c r="B6" s="106" t="s">
        <v>95</v>
      </c>
      <c r="C6" s="107" t="s">
        <v>3</v>
      </c>
    </row>
    <row r="7" spans="1:3" s="256" customFormat="1" ht="15.75" thickBot="1">
      <c r="A7" s="108" t="s">
        <v>96</v>
      </c>
      <c r="B7" s="109" t="s">
        <v>97</v>
      </c>
      <c r="C7" s="261">
        <f>SUM(C8,C12,C17,C22,C25,C28,C31,C34)</f>
        <v>1237553</v>
      </c>
    </row>
    <row r="8" spans="1:3" ht="13.5" thickBot="1">
      <c r="A8" s="204" t="s">
        <v>98</v>
      </c>
      <c r="B8" s="205" t="s">
        <v>99</v>
      </c>
      <c r="C8" s="206">
        <f>SUM(C9:C10)</f>
        <v>92011</v>
      </c>
    </row>
    <row r="9" spans="1:3" ht="12.75">
      <c r="A9" s="207">
        <v>50</v>
      </c>
      <c r="B9" s="208" t="s">
        <v>100</v>
      </c>
      <c r="C9" s="209">
        <v>84408</v>
      </c>
    </row>
    <row r="10" spans="1:3" ht="12.75">
      <c r="A10" s="120">
        <v>55</v>
      </c>
      <c r="B10" s="121" t="s">
        <v>26</v>
      </c>
      <c r="C10" s="210">
        <v>7603</v>
      </c>
    </row>
    <row r="11" spans="1:3" ht="13.5" thickBot="1">
      <c r="A11" s="124"/>
      <c r="B11" s="211"/>
      <c r="C11" s="212"/>
    </row>
    <row r="12" spans="1:3" ht="13.5" thickBot="1">
      <c r="A12" s="204" t="s">
        <v>101</v>
      </c>
      <c r="B12" s="205" t="s">
        <v>102</v>
      </c>
      <c r="C12" s="206">
        <f>SUM(C13:C15)</f>
        <v>830287</v>
      </c>
    </row>
    <row r="13" spans="1:3" ht="12.75">
      <c r="A13" s="207">
        <v>50</v>
      </c>
      <c r="B13" s="208" t="s">
        <v>103</v>
      </c>
      <c r="C13" s="213">
        <v>678240</v>
      </c>
    </row>
    <row r="14" spans="1:3" ht="12.75">
      <c r="A14" s="120" t="s">
        <v>104</v>
      </c>
      <c r="B14" s="121" t="s">
        <v>105</v>
      </c>
      <c r="C14" s="112">
        <v>9202</v>
      </c>
    </row>
    <row r="15" spans="1:3" ht="12.75">
      <c r="A15" s="120">
        <v>55</v>
      </c>
      <c r="B15" s="121" t="s">
        <v>26</v>
      </c>
      <c r="C15" s="112">
        <v>142845</v>
      </c>
    </row>
    <row r="16" spans="1:3" ht="13.5" thickBot="1">
      <c r="A16" s="124"/>
      <c r="B16" s="211"/>
      <c r="C16" s="212"/>
    </row>
    <row r="17" spans="1:3" ht="13.5" thickBot="1">
      <c r="A17" s="204" t="s">
        <v>101</v>
      </c>
      <c r="B17" s="205" t="s">
        <v>106</v>
      </c>
      <c r="C17" s="206">
        <f>SUM(C18:C19)</f>
        <v>151127</v>
      </c>
    </row>
    <row r="18" spans="1:3" ht="12.75">
      <c r="A18" s="207">
        <v>50</v>
      </c>
      <c r="B18" s="208" t="s">
        <v>25</v>
      </c>
      <c r="C18" s="214">
        <v>126239</v>
      </c>
    </row>
    <row r="19" spans="1:3" ht="12.75">
      <c r="A19" s="120">
        <v>55</v>
      </c>
      <c r="B19" s="121" t="s">
        <v>26</v>
      </c>
      <c r="C19" s="112">
        <v>24888</v>
      </c>
    </row>
    <row r="20" spans="1:3" ht="12.75">
      <c r="A20" s="120"/>
      <c r="B20" s="121"/>
      <c r="C20" s="215"/>
    </row>
    <row r="21" spans="1:3" ht="12.75">
      <c r="A21" s="127" t="s">
        <v>107</v>
      </c>
      <c r="B21" s="123" t="s">
        <v>108</v>
      </c>
      <c r="C21" s="112"/>
    </row>
    <row r="22" spans="1:3" ht="12.75">
      <c r="A22" s="120" t="s">
        <v>109</v>
      </c>
      <c r="B22" s="216" t="s">
        <v>110</v>
      </c>
      <c r="C22" s="112">
        <v>17750</v>
      </c>
    </row>
    <row r="23" spans="1:3" ht="12.75">
      <c r="A23" s="120"/>
      <c r="B23" s="123"/>
      <c r="C23" s="217"/>
    </row>
    <row r="24" spans="1:3" ht="12.75">
      <c r="A24" s="127" t="s">
        <v>107</v>
      </c>
      <c r="B24" s="123" t="s">
        <v>111</v>
      </c>
      <c r="C24" s="217"/>
    </row>
    <row r="25" spans="1:3" ht="12.75">
      <c r="A25" s="120" t="s">
        <v>109</v>
      </c>
      <c r="B25" s="216" t="s">
        <v>110</v>
      </c>
      <c r="C25" s="112">
        <v>7500</v>
      </c>
    </row>
    <row r="26" spans="1:3" ht="12.75">
      <c r="A26" s="120"/>
      <c r="B26" s="123"/>
      <c r="C26" s="210"/>
    </row>
    <row r="27" spans="1:3" ht="12.75">
      <c r="A27" s="127" t="s">
        <v>112</v>
      </c>
      <c r="B27" s="113" t="s">
        <v>113</v>
      </c>
      <c r="C27" s="112"/>
    </row>
    <row r="28" spans="1:3" ht="12.75">
      <c r="A28" s="120" t="s">
        <v>114</v>
      </c>
      <c r="B28" s="121" t="s">
        <v>110</v>
      </c>
      <c r="C28" s="112">
        <v>16000</v>
      </c>
    </row>
    <row r="29" spans="1:3" ht="12.75">
      <c r="A29" s="120"/>
      <c r="B29" s="121"/>
      <c r="C29" s="112"/>
    </row>
    <row r="30" spans="1:3" ht="12.75">
      <c r="A30" s="120" t="s">
        <v>112</v>
      </c>
      <c r="B30" s="113" t="s">
        <v>115</v>
      </c>
      <c r="C30" s="112"/>
    </row>
    <row r="31" spans="1:3" ht="12.75">
      <c r="A31" s="120" t="s">
        <v>116</v>
      </c>
      <c r="B31" s="121" t="s">
        <v>26</v>
      </c>
      <c r="C31" s="112">
        <v>9600</v>
      </c>
    </row>
    <row r="32" spans="1:3" ht="12.75">
      <c r="A32" s="120"/>
      <c r="B32" s="121"/>
      <c r="C32" s="210"/>
    </row>
    <row r="33" spans="1:3" ht="12.75">
      <c r="A33" s="127" t="s">
        <v>117</v>
      </c>
      <c r="B33" s="113" t="s">
        <v>118</v>
      </c>
      <c r="C33" s="210"/>
    </row>
    <row r="34" spans="1:3" ht="12.75">
      <c r="A34" s="120" t="s">
        <v>119</v>
      </c>
      <c r="B34" s="121" t="s">
        <v>120</v>
      </c>
      <c r="C34" s="112">
        <v>113278</v>
      </c>
    </row>
    <row r="35" spans="1:3" ht="13.5" thickBot="1">
      <c r="A35" s="124"/>
      <c r="B35" s="211"/>
      <c r="C35" s="218"/>
    </row>
    <row r="36" spans="1:3" ht="15.75" thickBot="1">
      <c r="A36" s="108" t="s">
        <v>121</v>
      </c>
      <c r="B36" s="109" t="s">
        <v>122</v>
      </c>
      <c r="C36" s="114">
        <f>SUM(C38)</f>
        <v>5916</v>
      </c>
    </row>
    <row r="37" spans="1:3" ht="12.75">
      <c r="A37" s="219" t="s">
        <v>123</v>
      </c>
      <c r="B37" s="220" t="s">
        <v>124</v>
      </c>
      <c r="C37" s="209"/>
    </row>
    <row r="38" spans="1:3" ht="12.75">
      <c r="A38" s="120">
        <v>55</v>
      </c>
      <c r="B38" s="121" t="s">
        <v>26</v>
      </c>
      <c r="C38" s="221">
        <v>5916</v>
      </c>
    </row>
    <row r="39" spans="1:3" ht="13.5" thickBot="1">
      <c r="A39" s="124"/>
      <c r="B39" s="211"/>
      <c r="C39" s="222"/>
    </row>
    <row r="40" spans="1:3" ht="15.75" thickBot="1">
      <c r="A40" s="108" t="s">
        <v>125</v>
      </c>
      <c r="B40" s="109" t="s">
        <v>126</v>
      </c>
      <c r="C40" s="115">
        <f>SUM(C42,C44,C48,C46,C50,C52,C54,C56)</f>
        <v>616134</v>
      </c>
    </row>
    <row r="41" spans="1:3" ht="12.75">
      <c r="A41" s="219" t="s">
        <v>127</v>
      </c>
      <c r="B41" s="223" t="s">
        <v>128</v>
      </c>
      <c r="C41" s="209"/>
    </row>
    <row r="42" spans="1:3" ht="12.75">
      <c r="A42" s="120">
        <v>55</v>
      </c>
      <c r="B42" s="121" t="s">
        <v>26</v>
      </c>
      <c r="C42" s="210">
        <v>4550</v>
      </c>
    </row>
    <row r="43" spans="1:3" ht="12.75">
      <c r="A43" s="127" t="s">
        <v>129</v>
      </c>
      <c r="B43" s="113" t="s">
        <v>130</v>
      </c>
      <c r="C43" s="112"/>
    </row>
    <row r="44" spans="1:3" ht="12.75">
      <c r="A44" s="120">
        <v>55</v>
      </c>
      <c r="B44" s="121" t="s">
        <v>26</v>
      </c>
      <c r="C44" s="210">
        <v>440570</v>
      </c>
    </row>
    <row r="45" spans="1:3" ht="12.75">
      <c r="A45" s="127" t="s">
        <v>129</v>
      </c>
      <c r="B45" s="113" t="s">
        <v>131</v>
      </c>
      <c r="C45" s="117"/>
    </row>
    <row r="46" spans="1:3" ht="12.75">
      <c r="A46" s="120">
        <v>55</v>
      </c>
      <c r="B46" s="121" t="s">
        <v>26</v>
      </c>
      <c r="C46" s="117">
        <v>40000</v>
      </c>
    </row>
    <row r="47" spans="1:3" ht="12.75">
      <c r="A47" s="127" t="s">
        <v>129</v>
      </c>
      <c r="B47" s="113" t="s">
        <v>132</v>
      </c>
      <c r="C47" s="117"/>
    </row>
    <row r="48" spans="1:3" ht="12.75">
      <c r="A48" s="120">
        <v>55</v>
      </c>
      <c r="B48" s="121" t="s">
        <v>26</v>
      </c>
      <c r="C48" s="117">
        <v>14000</v>
      </c>
    </row>
    <row r="49" spans="1:3" ht="12.75">
      <c r="A49" s="127" t="s">
        <v>133</v>
      </c>
      <c r="B49" s="113" t="s">
        <v>134</v>
      </c>
      <c r="C49" s="210"/>
    </row>
    <row r="50" spans="1:3" ht="12.75">
      <c r="A50" s="120" t="s">
        <v>135</v>
      </c>
      <c r="B50" s="121" t="s">
        <v>110</v>
      </c>
      <c r="C50" s="117">
        <v>82158</v>
      </c>
    </row>
    <row r="51" spans="1:3" ht="12.75">
      <c r="A51" s="127" t="s">
        <v>136</v>
      </c>
      <c r="B51" s="113" t="s">
        <v>137</v>
      </c>
      <c r="C51" s="117"/>
    </row>
    <row r="52" spans="1:3" ht="12.75">
      <c r="A52" s="120">
        <v>55</v>
      </c>
      <c r="B52" s="121" t="s">
        <v>26</v>
      </c>
      <c r="C52" s="210">
        <v>27856</v>
      </c>
    </row>
    <row r="53" spans="1:3" ht="12.75">
      <c r="A53" s="127" t="s">
        <v>138</v>
      </c>
      <c r="B53" s="113" t="s">
        <v>139</v>
      </c>
      <c r="C53" s="224"/>
    </row>
    <row r="54" spans="1:3" ht="12.75">
      <c r="A54" s="120">
        <v>55</v>
      </c>
      <c r="B54" s="121" t="s">
        <v>26</v>
      </c>
      <c r="C54" s="221">
        <v>2000</v>
      </c>
    </row>
    <row r="55" spans="1:3" ht="12.75">
      <c r="A55" s="127" t="s">
        <v>138</v>
      </c>
      <c r="B55" s="113" t="s">
        <v>140</v>
      </c>
      <c r="C55" s="225"/>
    </row>
    <row r="56" spans="1:3" ht="12.75">
      <c r="A56" s="120">
        <v>55</v>
      </c>
      <c r="B56" s="121" t="s">
        <v>26</v>
      </c>
      <c r="C56" s="226">
        <v>5000</v>
      </c>
    </row>
    <row r="57" spans="1:3" ht="13.5" thickBot="1">
      <c r="A57" s="110"/>
      <c r="B57" s="111"/>
      <c r="C57" s="116"/>
    </row>
    <row r="58" spans="1:3" ht="15.75" thickBot="1">
      <c r="A58" s="108" t="s">
        <v>141</v>
      </c>
      <c r="B58" s="109" t="s">
        <v>142</v>
      </c>
      <c r="C58" s="115">
        <f>SUM(C60,C62,C64,C66,)</f>
        <v>172246</v>
      </c>
    </row>
    <row r="59" spans="1:3" ht="12.75">
      <c r="A59" s="219" t="s">
        <v>143</v>
      </c>
      <c r="B59" s="220" t="s">
        <v>144</v>
      </c>
      <c r="C59" s="227"/>
    </row>
    <row r="60" spans="1:3" ht="12.75">
      <c r="A60" s="120">
        <v>55</v>
      </c>
      <c r="B60" s="121" t="s">
        <v>26</v>
      </c>
      <c r="C60" s="117">
        <v>64026</v>
      </c>
    </row>
    <row r="61" spans="1:3" ht="12.75">
      <c r="A61" s="127" t="s">
        <v>145</v>
      </c>
      <c r="B61" s="113" t="s">
        <v>146</v>
      </c>
      <c r="C61" s="228"/>
    </row>
    <row r="62" spans="1:3" ht="12.75">
      <c r="A62" s="120">
        <v>55</v>
      </c>
      <c r="B62" s="121" t="s">
        <v>26</v>
      </c>
      <c r="C62" s="229">
        <v>89636</v>
      </c>
    </row>
    <row r="63" spans="1:3" ht="12.75">
      <c r="A63" s="127" t="s">
        <v>147</v>
      </c>
      <c r="B63" s="113" t="s">
        <v>148</v>
      </c>
      <c r="C63" s="229"/>
    </row>
    <row r="64" spans="1:3" ht="12.75">
      <c r="A64" s="120">
        <v>55</v>
      </c>
      <c r="B64" s="121" t="s">
        <v>26</v>
      </c>
      <c r="C64" s="229">
        <v>6530</v>
      </c>
    </row>
    <row r="65" spans="1:3" ht="12.75">
      <c r="A65" s="127" t="s">
        <v>149</v>
      </c>
      <c r="B65" s="113" t="s">
        <v>150</v>
      </c>
      <c r="C65" s="229"/>
    </row>
    <row r="66" spans="1:3" ht="12.75">
      <c r="A66" s="120">
        <v>55</v>
      </c>
      <c r="B66" s="121" t="s">
        <v>26</v>
      </c>
      <c r="C66" s="229">
        <v>12054</v>
      </c>
    </row>
    <row r="67" spans="1:3" ht="13.5" thickBot="1">
      <c r="A67" s="124"/>
      <c r="B67" s="211"/>
      <c r="C67" s="230"/>
    </row>
    <row r="68" spans="1:3" ht="15.75" thickBot="1">
      <c r="A68" s="108" t="s">
        <v>151</v>
      </c>
      <c r="B68" s="109" t="s">
        <v>152</v>
      </c>
      <c r="C68" s="115">
        <f>SUM(C70,C72,C74,C76,C78,C80,C82,C84,C86,C88,C90,C92,C94:C95)</f>
        <v>505062</v>
      </c>
    </row>
    <row r="69" spans="1:3" ht="12.75">
      <c r="A69" s="219" t="s">
        <v>153</v>
      </c>
      <c r="B69" s="220" t="s">
        <v>154</v>
      </c>
      <c r="C69" s="231"/>
    </row>
    <row r="70" spans="1:3" ht="12.75">
      <c r="A70" s="120" t="s">
        <v>109</v>
      </c>
      <c r="B70" s="121" t="s">
        <v>110</v>
      </c>
      <c r="C70" s="229">
        <v>116569</v>
      </c>
    </row>
    <row r="71" spans="1:3" ht="12.75">
      <c r="A71" s="219" t="s">
        <v>153</v>
      </c>
      <c r="B71" s="232" t="s">
        <v>155</v>
      </c>
      <c r="C71" s="229"/>
    </row>
    <row r="72" spans="1:3" ht="12.75">
      <c r="A72" s="207" t="s">
        <v>109</v>
      </c>
      <c r="B72" s="121" t="s">
        <v>110</v>
      </c>
      <c r="C72" s="229">
        <v>30000</v>
      </c>
    </row>
    <row r="73" spans="1:3" ht="12.75">
      <c r="A73" s="219" t="s">
        <v>153</v>
      </c>
      <c r="B73" s="220" t="s">
        <v>156</v>
      </c>
      <c r="C73" s="229"/>
    </row>
    <row r="74" spans="1:3" ht="12.75">
      <c r="A74" s="120" t="s">
        <v>109</v>
      </c>
      <c r="B74" s="121" t="s">
        <v>110</v>
      </c>
      <c r="C74" s="229">
        <v>9000</v>
      </c>
    </row>
    <row r="75" spans="1:3" ht="12.75">
      <c r="A75" s="127" t="s">
        <v>153</v>
      </c>
      <c r="B75" s="113" t="s">
        <v>157</v>
      </c>
      <c r="C75" s="229"/>
    </row>
    <row r="76" spans="1:3" ht="12.75">
      <c r="A76" s="120" t="s">
        <v>109</v>
      </c>
      <c r="B76" s="121" t="s">
        <v>110</v>
      </c>
      <c r="C76" s="229">
        <v>3500</v>
      </c>
    </row>
    <row r="77" spans="1:3" ht="12.75">
      <c r="A77" s="127" t="s">
        <v>153</v>
      </c>
      <c r="B77" s="113" t="s">
        <v>158</v>
      </c>
      <c r="C77" s="229"/>
    </row>
    <row r="78" spans="1:3" ht="12.75">
      <c r="A78" s="120" t="s">
        <v>116</v>
      </c>
      <c r="B78" s="121" t="s">
        <v>26</v>
      </c>
      <c r="C78" s="229">
        <v>21602</v>
      </c>
    </row>
    <row r="79" spans="1:3" ht="12.75">
      <c r="A79" s="127" t="s">
        <v>159</v>
      </c>
      <c r="B79" s="113" t="s">
        <v>160</v>
      </c>
      <c r="C79" s="229"/>
    </row>
    <row r="80" spans="1:3" ht="12.75">
      <c r="A80" s="120" t="s">
        <v>116</v>
      </c>
      <c r="B80" s="121" t="s">
        <v>26</v>
      </c>
      <c r="C80" s="229">
        <v>58486</v>
      </c>
    </row>
    <row r="81" spans="1:3" ht="12.75">
      <c r="A81" s="127" t="s">
        <v>161</v>
      </c>
      <c r="B81" s="113" t="s">
        <v>162</v>
      </c>
      <c r="C81" s="229"/>
    </row>
    <row r="82" spans="1:3" ht="12.75">
      <c r="A82" s="120" t="s">
        <v>116</v>
      </c>
      <c r="B82" s="121" t="s">
        <v>26</v>
      </c>
      <c r="C82" s="229">
        <v>145262</v>
      </c>
    </row>
    <row r="83" spans="1:3" ht="12.75">
      <c r="A83" s="127" t="s">
        <v>163</v>
      </c>
      <c r="B83" s="113" t="s">
        <v>164</v>
      </c>
      <c r="C83" s="229"/>
    </row>
    <row r="84" spans="1:3" ht="12.75">
      <c r="A84" s="120" t="s">
        <v>109</v>
      </c>
      <c r="B84" s="121" t="s">
        <v>110</v>
      </c>
      <c r="C84" s="229">
        <v>34200</v>
      </c>
    </row>
    <row r="85" spans="1:3" ht="12.75">
      <c r="A85" s="127" t="s">
        <v>163</v>
      </c>
      <c r="B85" s="113" t="s">
        <v>165</v>
      </c>
      <c r="C85" s="229"/>
    </row>
    <row r="86" spans="1:3" ht="12.75">
      <c r="A86" s="120" t="s">
        <v>116</v>
      </c>
      <c r="B86" s="121" t="s">
        <v>26</v>
      </c>
      <c r="C86" s="229">
        <v>4787</v>
      </c>
    </row>
    <row r="87" spans="1:3" ht="12.75">
      <c r="A87" s="127" t="s">
        <v>163</v>
      </c>
      <c r="B87" s="113" t="s">
        <v>166</v>
      </c>
      <c r="C87" s="229"/>
    </row>
    <row r="88" spans="1:3" ht="12.75">
      <c r="A88" s="120" t="s">
        <v>135</v>
      </c>
      <c r="B88" s="121" t="s">
        <v>110</v>
      </c>
      <c r="C88" s="229">
        <v>6650</v>
      </c>
    </row>
    <row r="89" spans="1:3" ht="12.75">
      <c r="A89" s="127" t="s">
        <v>163</v>
      </c>
      <c r="B89" s="233" t="s">
        <v>167</v>
      </c>
      <c r="C89" s="229"/>
    </row>
    <row r="90" spans="1:3" ht="12.75">
      <c r="A90" s="120" t="s">
        <v>116</v>
      </c>
      <c r="B90" s="121" t="s">
        <v>26</v>
      </c>
      <c r="C90" s="229">
        <v>9340</v>
      </c>
    </row>
    <row r="91" spans="1:3" ht="12.75">
      <c r="A91" s="127" t="s">
        <v>163</v>
      </c>
      <c r="B91" s="113" t="s">
        <v>168</v>
      </c>
      <c r="C91" s="229"/>
    </row>
    <row r="92" spans="1:3" ht="12.75">
      <c r="A92" s="120" t="s">
        <v>116</v>
      </c>
      <c r="B92" s="121" t="s">
        <v>26</v>
      </c>
      <c r="C92" s="229">
        <v>6000</v>
      </c>
    </row>
    <row r="93" spans="1:3" ht="12.75">
      <c r="A93" s="127" t="s">
        <v>163</v>
      </c>
      <c r="B93" s="113" t="s">
        <v>169</v>
      </c>
      <c r="C93" s="229"/>
    </row>
    <row r="94" spans="1:3" ht="12.75">
      <c r="A94" s="120" t="s">
        <v>104</v>
      </c>
      <c r="B94" s="121" t="s">
        <v>25</v>
      </c>
      <c r="C94" s="229">
        <v>23457</v>
      </c>
    </row>
    <row r="95" spans="1:3" ht="12.75">
      <c r="A95" s="120" t="s">
        <v>116</v>
      </c>
      <c r="B95" s="121" t="s">
        <v>26</v>
      </c>
      <c r="C95" s="229">
        <v>36209</v>
      </c>
    </row>
    <row r="96" spans="1:3" ht="13.5" thickBot="1">
      <c r="A96" s="110"/>
      <c r="B96" s="111"/>
      <c r="C96" s="118"/>
    </row>
    <row r="97" spans="1:3" ht="15.75" thickBot="1">
      <c r="A97" s="108" t="s">
        <v>170</v>
      </c>
      <c r="B97" s="109" t="s">
        <v>171</v>
      </c>
      <c r="C97" s="115">
        <f>SUM(C98,C103,C105,C109,C113,C119,C121,C127,C130,C133,C135,C139,C143,C148,C151,C154,C157,C160,C163,C166,C169,C171,C176,C179)</f>
        <v>2176536</v>
      </c>
    </row>
    <row r="98" spans="1:3" ht="13.5" thickBot="1">
      <c r="A98" s="204" t="s">
        <v>172</v>
      </c>
      <c r="B98" s="205" t="s">
        <v>173</v>
      </c>
      <c r="C98" s="206">
        <f>SUM(C99:C100)</f>
        <v>466818</v>
      </c>
    </row>
    <row r="99" spans="1:3" ht="12.75">
      <c r="A99" s="207" t="s">
        <v>104</v>
      </c>
      <c r="B99" s="208" t="s">
        <v>25</v>
      </c>
      <c r="C99" s="231">
        <v>226983</v>
      </c>
    </row>
    <row r="100" spans="1:3" ht="12.75">
      <c r="A100" s="120" t="s">
        <v>116</v>
      </c>
      <c r="B100" s="121" t="s">
        <v>26</v>
      </c>
      <c r="C100" s="229">
        <v>239835</v>
      </c>
    </row>
    <row r="101" spans="1:3" ht="12.75">
      <c r="A101" s="120"/>
      <c r="B101" s="121" t="s">
        <v>174</v>
      </c>
      <c r="C101" s="229"/>
    </row>
    <row r="102" spans="1:3" ht="12.75">
      <c r="A102" s="127" t="s">
        <v>172</v>
      </c>
      <c r="B102" s="113" t="s">
        <v>175</v>
      </c>
      <c r="C102" s="229"/>
    </row>
    <row r="103" spans="1:3" ht="12.75">
      <c r="A103" s="120" t="s">
        <v>109</v>
      </c>
      <c r="B103" s="121" t="s">
        <v>110</v>
      </c>
      <c r="C103" s="229">
        <v>164950</v>
      </c>
    </row>
    <row r="104" spans="1:3" ht="13.5" thickBot="1">
      <c r="A104" s="124"/>
      <c r="B104" s="211"/>
      <c r="C104" s="230"/>
    </row>
    <row r="105" spans="1:3" ht="13.5" thickBot="1">
      <c r="A105" s="204" t="s">
        <v>176</v>
      </c>
      <c r="B105" s="205" t="s">
        <v>177</v>
      </c>
      <c r="C105" s="206">
        <f>SUM(C106:C107)</f>
        <v>395252</v>
      </c>
    </row>
    <row r="106" spans="1:3" ht="12.75">
      <c r="A106" s="207" t="s">
        <v>104</v>
      </c>
      <c r="B106" s="208" t="s">
        <v>25</v>
      </c>
      <c r="C106" s="231">
        <v>343639</v>
      </c>
    </row>
    <row r="107" spans="1:3" ht="12.75">
      <c r="A107" s="120" t="s">
        <v>116</v>
      </c>
      <c r="B107" s="121" t="s">
        <v>26</v>
      </c>
      <c r="C107" s="229">
        <v>51613</v>
      </c>
    </row>
    <row r="108" spans="1:3" ht="13.5" thickBot="1">
      <c r="A108" s="124"/>
      <c r="B108" s="211"/>
      <c r="C108" s="230"/>
    </row>
    <row r="109" spans="1:3" ht="13.5" thickBot="1">
      <c r="A109" s="204" t="s">
        <v>178</v>
      </c>
      <c r="B109" s="205" t="s">
        <v>179</v>
      </c>
      <c r="C109" s="206">
        <f>SUM(C110:C111)</f>
        <v>290709</v>
      </c>
    </row>
    <row r="110" spans="1:3" ht="12.75">
      <c r="A110" s="207" t="s">
        <v>104</v>
      </c>
      <c r="B110" s="208" t="s">
        <v>25</v>
      </c>
      <c r="C110" s="231">
        <v>226623</v>
      </c>
    </row>
    <row r="111" spans="1:3" ht="12.75">
      <c r="A111" s="120" t="s">
        <v>116</v>
      </c>
      <c r="B111" s="121" t="s">
        <v>26</v>
      </c>
      <c r="C111" s="229">
        <v>64086</v>
      </c>
    </row>
    <row r="112" spans="1:3" ht="13.5" thickBot="1">
      <c r="A112" s="124"/>
      <c r="B112" s="211"/>
      <c r="C112" s="230"/>
    </row>
    <row r="113" spans="1:3" ht="13.5" thickBot="1">
      <c r="A113" s="204" t="s">
        <v>180</v>
      </c>
      <c r="B113" s="205" t="s">
        <v>181</v>
      </c>
      <c r="C113" s="234">
        <f>SUM(C115:C116)</f>
        <v>31984</v>
      </c>
    </row>
    <row r="114" spans="1:3" ht="12.75">
      <c r="A114" s="207"/>
      <c r="B114" s="208" t="s">
        <v>182</v>
      </c>
      <c r="C114" s="231"/>
    </row>
    <row r="115" spans="1:3" ht="12.75">
      <c r="A115" s="120" t="s">
        <v>109</v>
      </c>
      <c r="B115" s="121" t="s">
        <v>110</v>
      </c>
      <c r="C115" s="229">
        <v>22344</v>
      </c>
    </row>
    <row r="116" spans="1:3" ht="12.75">
      <c r="A116" s="120" t="s">
        <v>116</v>
      </c>
      <c r="B116" s="121" t="s">
        <v>26</v>
      </c>
      <c r="C116" s="229">
        <v>9640</v>
      </c>
    </row>
    <row r="117" spans="1:3" ht="12.75">
      <c r="A117" s="120"/>
      <c r="B117" s="121"/>
      <c r="C117" s="229"/>
    </row>
    <row r="118" spans="1:3" ht="12.75">
      <c r="A118" s="127" t="s">
        <v>180</v>
      </c>
      <c r="B118" s="123" t="s">
        <v>183</v>
      </c>
      <c r="C118" s="229"/>
    </row>
    <row r="119" spans="1:3" ht="12.75">
      <c r="A119" s="120" t="s">
        <v>109</v>
      </c>
      <c r="B119" s="121" t="s">
        <v>110</v>
      </c>
      <c r="C119" s="262">
        <v>4257</v>
      </c>
    </row>
    <row r="120" spans="1:3" ht="13.5" thickBot="1">
      <c r="A120" s="124"/>
      <c r="B120" s="211"/>
      <c r="C120" s="230"/>
    </row>
    <row r="121" spans="1:3" ht="13.5" thickBot="1">
      <c r="A121" s="204" t="s">
        <v>180</v>
      </c>
      <c r="B121" s="205" t="s">
        <v>184</v>
      </c>
      <c r="C121" s="263">
        <f>C122+C123</f>
        <v>17577</v>
      </c>
    </row>
    <row r="122" spans="1:3" ht="12.75">
      <c r="A122" s="207" t="s">
        <v>104</v>
      </c>
      <c r="B122" s="208" t="s">
        <v>25</v>
      </c>
      <c r="C122" s="231">
        <v>800</v>
      </c>
    </row>
    <row r="123" spans="1:3" ht="12.75">
      <c r="A123" s="120" t="s">
        <v>109</v>
      </c>
      <c r="B123" s="121" t="s">
        <v>110</v>
      </c>
      <c r="C123" s="122">
        <v>16777</v>
      </c>
    </row>
    <row r="124" spans="1:3" ht="12.75">
      <c r="A124" s="120"/>
      <c r="B124" s="121" t="s">
        <v>185</v>
      </c>
      <c r="C124" s="229">
        <v>8220</v>
      </c>
    </row>
    <row r="125" spans="1:3" ht="12.75">
      <c r="A125" s="120"/>
      <c r="B125" s="121"/>
      <c r="C125" s="229"/>
    </row>
    <row r="126" spans="1:3" ht="12.75">
      <c r="A126" s="127" t="s">
        <v>186</v>
      </c>
      <c r="B126" s="113" t="s">
        <v>187</v>
      </c>
      <c r="C126" s="229"/>
    </row>
    <row r="127" spans="1:3" ht="12.75">
      <c r="A127" s="120" t="s">
        <v>109</v>
      </c>
      <c r="B127" s="121" t="s">
        <v>110</v>
      </c>
      <c r="C127" s="229">
        <v>9825</v>
      </c>
    </row>
    <row r="128" spans="1:3" ht="12.75">
      <c r="A128" s="120"/>
      <c r="B128" s="121"/>
      <c r="C128" s="229"/>
    </row>
    <row r="129" spans="1:3" ht="12.75">
      <c r="A129" s="127" t="s">
        <v>186</v>
      </c>
      <c r="B129" s="123" t="s">
        <v>188</v>
      </c>
      <c r="C129" s="229"/>
    </row>
    <row r="130" spans="1:3" ht="12.75">
      <c r="A130" s="120" t="s">
        <v>109</v>
      </c>
      <c r="B130" s="121" t="s">
        <v>110</v>
      </c>
      <c r="C130" s="229">
        <v>6650</v>
      </c>
    </row>
    <row r="131" spans="1:3" ht="12.75">
      <c r="A131" s="120"/>
      <c r="B131" s="121"/>
      <c r="C131" s="229"/>
    </row>
    <row r="132" spans="1:3" ht="12.75">
      <c r="A132" s="127" t="s">
        <v>186</v>
      </c>
      <c r="B132" s="113" t="s">
        <v>189</v>
      </c>
      <c r="C132" s="229"/>
    </row>
    <row r="133" spans="1:3" ht="12.75">
      <c r="A133" s="120" t="s">
        <v>109</v>
      </c>
      <c r="B133" s="121" t="s">
        <v>110</v>
      </c>
      <c r="C133" s="122">
        <v>24800</v>
      </c>
    </row>
    <row r="134" spans="1:3" ht="13.5" thickBot="1">
      <c r="A134" s="124"/>
      <c r="B134" s="211"/>
      <c r="C134" s="230"/>
    </row>
    <row r="135" spans="1:3" ht="13.5" thickBot="1">
      <c r="A135" s="204" t="s">
        <v>190</v>
      </c>
      <c r="B135" s="205" t="s">
        <v>191</v>
      </c>
      <c r="C135" s="206">
        <f>SUM(C136:C137)</f>
        <v>260656</v>
      </c>
    </row>
    <row r="136" spans="1:3" ht="12.75">
      <c r="A136" s="207" t="s">
        <v>104</v>
      </c>
      <c r="B136" s="208" t="s">
        <v>25</v>
      </c>
      <c r="C136" s="231">
        <v>163205</v>
      </c>
    </row>
    <row r="137" spans="1:3" ht="12.75">
      <c r="A137" s="120" t="s">
        <v>116</v>
      </c>
      <c r="B137" s="121" t="s">
        <v>26</v>
      </c>
      <c r="C137" s="229">
        <v>97451</v>
      </c>
    </row>
    <row r="138" spans="1:3" ht="13.5" thickBot="1">
      <c r="A138" s="124"/>
      <c r="B138" s="211"/>
      <c r="C138" s="230"/>
    </row>
    <row r="139" spans="1:3" ht="13.5" thickBot="1">
      <c r="A139" s="204" t="s">
        <v>192</v>
      </c>
      <c r="B139" s="205" t="s">
        <v>193</v>
      </c>
      <c r="C139" s="234">
        <f>SUM(C140:C141)</f>
        <v>292567</v>
      </c>
    </row>
    <row r="140" spans="1:3" ht="12.75">
      <c r="A140" s="207" t="s">
        <v>104</v>
      </c>
      <c r="B140" s="208" t="s">
        <v>25</v>
      </c>
      <c r="C140" s="231">
        <v>194435</v>
      </c>
    </row>
    <row r="141" spans="1:3" ht="12.75">
      <c r="A141" s="120" t="s">
        <v>116</v>
      </c>
      <c r="B141" s="121" t="s">
        <v>26</v>
      </c>
      <c r="C141" s="229">
        <v>98132</v>
      </c>
    </row>
    <row r="142" spans="1:3" ht="13.5" thickBot="1">
      <c r="A142" s="124"/>
      <c r="B142" s="211"/>
      <c r="C142" s="230"/>
    </row>
    <row r="143" spans="1:3" ht="13.5" thickBot="1">
      <c r="A143" s="204" t="s">
        <v>194</v>
      </c>
      <c r="B143" s="205" t="s">
        <v>195</v>
      </c>
      <c r="C143" s="206">
        <f>SUM(C144:C145)</f>
        <v>75614</v>
      </c>
    </row>
    <row r="144" spans="1:3" ht="12.75">
      <c r="A144" s="207" t="s">
        <v>104</v>
      </c>
      <c r="B144" s="208" t="s">
        <v>25</v>
      </c>
      <c r="C144" s="231">
        <v>44798</v>
      </c>
    </row>
    <row r="145" spans="1:3" ht="12.75">
      <c r="A145" s="120" t="s">
        <v>116</v>
      </c>
      <c r="B145" s="121" t="s">
        <v>26</v>
      </c>
      <c r="C145" s="229">
        <v>30816</v>
      </c>
    </row>
    <row r="146" spans="1:3" ht="12.75">
      <c r="A146" s="120"/>
      <c r="B146" s="121"/>
      <c r="C146" s="229"/>
    </row>
    <row r="147" spans="1:3" ht="12.75">
      <c r="A147" s="127" t="s">
        <v>196</v>
      </c>
      <c r="B147" s="113" t="s">
        <v>197</v>
      </c>
      <c r="C147" s="229"/>
    </row>
    <row r="148" spans="1:3" ht="12.75">
      <c r="A148" s="120" t="s">
        <v>116</v>
      </c>
      <c r="B148" s="121" t="s">
        <v>26</v>
      </c>
      <c r="C148" s="229">
        <v>42079</v>
      </c>
    </row>
    <row r="149" spans="1:3" ht="12.75">
      <c r="A149" s="127"/>
      <c r="B149" s="113"/>
      <c r="C149" s="229"/>
    </row>
    <row r="150" spans="1:3" ht="12.75">
      <c r="A150" s="127" t="s">
        <v>198</v>
      </c>
      <c r="B150" s="123" t="s">
        <v>199</v>
      </c>
      <c r="C150" s="229"/>
    </row>
    <row r="151" spans="1:3" ht="12.75">
      <c r="A151" s="120" t="s">
        <v>109</v>
      </c>
      <c r="B151" s="121" t="s">
        <v>110</v>
      </c>
      <c r="C151" s="229">
        <v>6565</v>
      </c>
    </row>
    <row r="152" spans="1:3" ht="12.75">
      <c r="A152" s="120"/>
      <c r="B152" s="121"/>
      <c r="C152" s="229"/>
    </row>
    <row r="153" spans="1:3" ht="12.75">
      <c r="A153" s="127" t="s">
        <v>198</v>
      </c>
      <c r="B153" s="123" t="s">
        <v>200</v>
      </c>
      <c r="C153" s="229"/>
    </row>
    <row r="154" spans="1:3" ht="12.75">
      <c r="A154" s="120" t="s">
        <v>109</v>
      </c>
      <c r="B154" s="121" t="s">
        <v>110</v>
      </c>
      <c r="C154" s="229">
        <v>929</v>
      </c>
    </row>
    <row r="155" spans="1:3" ht="12.75">
      <c r="A155" s="120"/>
      <c r="B155" s="121"/>
      <c r="C155" s="229"/>
    </row>
    <row r="156" spans="1:3" ht="12.75">
      <c r="A156" s="127" t="s">
        <v>198</v>
      </c>
      <c r="B156" s="113" t="s">
        <v>201</v>
      </c>
      <c r="C156" s="229"/>
    </row>
    <row r="157" spans="1:3" ht="12.75">
      <c r="A157" s="120" t="s">
        <v>109</v>
      </c>
      <c r="B157" s="121" t="s">
        <v>110</v>
      </c>
      <c r="C157" s="229">
        <v>1152</v>
      </c>
    </row>
    <row r="158" spans="1:3" ht="12.75">
      <c r="A158" s="120"/>
      <c r="B158" s="121"/>
      <c r="C158" s="229"/>
    </row>
    <row r="159" spans="1:3" ht="12.75">
      <c r="A159" s="127" t="s">
        <v>198</v>
      </c>
      <c r="B159" s="123" t="s">
        <v>202</v>
      </c>
      <c r="C159" s="229"/>
    </row>
    <row r="160" spans="1:3" ht="12.75">
      <c r="A160" s="120" t="s">
        <v>109</v>
      </c>
      <c r="B160" s="121" t="s">
        <v>110</v>
      </c>
      <c r="C160" s="229">
        <v>1256</v>
      </c>
    </row>
    <row r="161" spans="1:3" ht="12.75">
      <c r="A161" s="120"/>
      <c r="B161" s="121"/>
      <c r="C161" s="229"/>
    </row>
    <row r="162" spans="1:3" ht="12.75">
      <c r="A162" s="127" t="s">
        <v>198</v>
      </c>
      <c r="B162" s="123" t="s">
        <v>203</v>
      </c>
      <c r="C162" s="229"/>
    </row>
    <row r="163" spans="1:3" ht="12.75">
      <c r="A163" s="120" t="s">
        <v>109</v>
      </c>
      <c r="B163" s="121" t="s">
        <v>110</v>
      </c>
      <c r="C163" s="229">
        <v>523</v>
      </c>
    </row>
    <row r="164" spans="1:3" ht="12.75">
      <c r="A164" s="120"/>
      <c r="B164" s="121"/>
      <c r="C164" s="229"/>
    </row>
    <row r="165" spans="1:3" ht="12.75">
      <c r="A165" s="127" t="s">
        <v>198</v>
      </c>
      <c r="B165" s="123" t="s">
        <v>204</v>
      </c>
      <c r="C165" s="229"/>
    </row>
    <row r="166" spans="1:3" ht="12.75">
      <c r="A166" s="120" t="s">
        <v>109</v>
      </c>
      <c r="B166" s="121" t="s">
        <v>110</v>
      </c>
      <c r="C166" s="229">
        <v>768</v>
      </c>
    </row>
    <row r="167" spans="1:3" ht="12.75">
      <c r="A167" s="124"/>
      <c r="B167" s="211"/>
      <c r="C167" s="229"/>
    </row>
    <row r="168" spans="1:3" ht="12.75">
      <c r="A168" s="127" t="s">
        <v>198</v>
      </c>
      <c r="B168" s="123" t="s">
        <v>205</v>
      </c>
      <c r="C168" s="229"/>
    </row>
    <row r="169" spans="1:3" ht="12.75">
      <c r="A169" s="120" t="s">
        <v>109</v>
      </c>
      <c r="B169" s="121" t="s">
        <v>110</v>
      </c>
      <c r="C169" s="229">
        <v>900</v>
      </c>
    </row>
    <row r="170" spans="1:3" ht="13.5" thickBot="1">
      <c r="A170" s="124"/>
      <c r="B170" s="211"/>
      <c r="C170" s="230"/>
    </row>
    <row r="171" spans="1:3" ht="13.5" thickBot="1">
      <c r="A171" s="204" t="s">
        <v>206</v>
      </c>
      <c r="B171" s="205" t="s">
        <v>207</v>
      </c>
      <c r="C171" s="234">
        <f>SUM(C172:C173)</f>
        <v>69733</v>
      </c>
    </row>
    <row r="172" spans="1:3" ht="12.75">
      <c r="A172" s="235" t="s">
        <v>104</v>
      </c>
      <c r="B172" s="208" t="s">
        <v>25</v>
      </c>
      <c r="C172" s="231">
        <v>41258</v>
      </c>
    </row>
    <row r="173" spans="1:3" ht="12.75">
      <c r="A173" s="120" t="s">
        <v>116</v>
      </c>
      <c r="B173" s="121" t="s">
        <v>26</v>
      </c>
      <c r="C173" s="229">
        <v>28475</v>
      </c>
    </row>
    <row r="174" spans="1:3" ht="12.75">
      <c r="A174" s="120"/>
      <c r="B174" s="121"/>
      <c r="C174" s="229"/>
    </row>
    <row r="175" spans="1:3" ht="12.75">
      <c r="A175" s="127" t="s">
        <v>206</v>
      </c>
      <c r="B175" s="113" t="s">
        <v>208</v>
      </c>
      <c r="C175" s="229"/>
    </row>
    <row r="176" spans="1:3" ht="12.75">
      <c r="A176" s="120" t="s">
        <v>116</v>
      </c>
      <c r="B176" s="121" t="s">
        <v>26</v>
      </c>
      <c r="C176" s="229">
        <v>3800</v>
      </c>
    </row>
    <row r="177" spans="1:3" ht="12.75">
      <c r="A177" s="124"/>
      <c r="B177" s="211"/>
      <c r="C177" s="229"/>
    </row>
    <row r="178" spans="1:3" ht="25.5">
      <c r="A178" s="127" t="s">
        <v>209</v>
      </c>
      <c r="B178" s="236" t="s">
        <v>210</v>
      </c>
      <c r="C178" s="119"/>
    </row>
    <row r="179" spans="1:3" ht="12.75">
      <c r="A179" s="124" t="s">
        <v>109</v>
      </c>
      <c r="B179" s="121" t="s">
        <v>110</v>
      </c>
      <c r="C179" s="229">
        <v>7172</v>
      </c>
    </row>
    <row r="180" spans="1:3" ht="13.5" thickBot="1">
      <c r="A180" s="237"/>
      <c r="B180" s="211"/>
      <c r="C180" s="230"/>
    </row>
    <row r="181" spans="1:3" ht="15.75" thickBot="1">
      <c r="A181" s="108" t="s">
        <v>211</v>
      </c>
      <c r="B181" s="109" t="s">
        <v>212</v>
      </c>
      <c r="C181" s="115">
        <f>SUM(C182,C188,C194,C200,C206,C213,C215,C223,C231,C239,C248,C251,C254,C257,)</f>
        <v>5545093</v>
      </c>
    </row>
    <row r="182" spans="1:3" ht="13.5" thickBot="1">
      <c r="A182" s="204" t="s">
        <v>213</v>
      </c>
      <c r="B182" s="205" t="s">
        <v>214</v>
      </c>
      <c r="C182" s="234">
        <f>SUM(C183:C186)</f>
        <v>231323</v>
      </c>
    </row>
    <row r="183" spans="1:3" ht="12.75">
      <c r="A183" s="207" t="s">
        <v>104</v>
      </c>
      <c r="B183" s="208" t="s">
        <v>25</v>
      </c>
      <c r="C183" s="231">
        <v>181040</v>
      </c>
    </row>
    <row r="184" spans="1:3" ht="12.75">
      <c r="A184" s="120" t="s">
        <v>116</v>
      </c>
      <c r="B184" s="121" t="s">
        <v>215</v>
      </c>
      <c r="C184" s="229"/>
    </row>
    <row r="185" spans="1:3" ht="12.75">
      <c r="A185" s="238"/>
      <c r="B185" s="121" t="s">
        <v>216</v>
      </c>
      <c r="C185" s="229">
        <v>49805</v>
      </c>
    </row>
    <row r="186" spans="1:3" ht="12.75">
      <c r="A186" s="238"/>
      <c r="B186" s="121" t="s">
        <v>217</v>
      </c>
      <c r="C186" s="229">
        <v>478</v>
      </c>
    </row>
    <row r="187" spans="1:3" ht="13.5" thickBot="1">
      <c r="A187" s="124"/>
      <c r="B187" s="211"/>
      <c r="C187" s="230"/>
    </row>
    <row r="188" spans="1:3" ht="13.5" thickBot="1">
      <c r="A188" s="204" t="s">
        <v>213</v>
      </c>
      <c r="B188" s="205" t="s">
        <v>218</v>
      </c>
      <c r="C188" s="234">
        <f>SUM(C189:C192)</f>
        <v>539001</v>
      </c>
    </row>
    <row r="189" spans="1:3" ht="12.75">
      <c r="A189" s="207" t="s">
        <v>104</v>
      </c>
      <c r="B189" s="208" t="s">
        <v>25</v>
      </c>
      <c r="C189" s="231">
        <v>423421</v>
      </c>
    </row>
    <row r="190" spans="1:3" ht="12.75">
      <c r="A190" s="120" t="s">
        <v>116</v>
      </c>
      <c r="B190" s="121" t="s">
        <v>215</v>
      </c>
      <c r="C190" s="229"/>
    </row>
    <row r="191" spans="1:3" ht="12.75">
      <c r="A191" s="238"/>
      <c r="B191" s="121" t="s">
        <v>216</v>
      </c>
      <c r="C191" s="229">
        <v>114384</v>
      </c>
    </row>
    <row r="192" spans="1:3" ht="12.75">
      <c r="A192" s="238"/>
      <c r="B192" s="121" t="s">
        <v>217</v>
      </c>
      <c r="C192" s="229">
        <v>1196</v>
      </c>
    </row>
    <row r="193" spans="1:3" ht="13.5" thickBot="1">
      <c r="A193" s="124"/>
      <c r="B193" s="211"/>
      <c r="C193" s="230"/>
    </row>
    <row r="194" spans="1:3" ht="13.5" thickBot="1">
      <c r="A194" s="204" t="s">
        <v>213</v>
      </c>
      <c r="B194" s="205" t="s">
        <v>219</v>
      </c>
      <c r="C194" s="234">
        <f>SUM(C195:C198)</f>
        <v>583034</v>
      </c>
    </row>
    <row r="195" spans="1:3" ht="12.75">
      <c r="A195" s="207" t="s">
        <v>104</v>
      </c>
      <c r="B195" s="208" t="s">
        <v>25</v>
      </c>
      <c r="C195" s="231">
        <v>447088</v>
      </c>
    </row>
    <row r="196" spans="1:3" ht="12.75">
      <c r="A196" s="120" t="s">
        <v>116</v>
      </c>
      <c r="B196" s="121" t="s">
        <v>215</v>
      </c>
      <c r="C196" s="229"/>
    </row>
    <row r="197" spans="1:3" ht="12.75">
      <c r="A197" s="238"/>
      <c r="B197" s="121" t="s">
        <v>216</v>
      </c>
      <c r="C197" s="229">
        <v>134559</v>
      </c>
    </row>
    <row r="198" spans="1:3" ht="12.75">
      <c r="A198" s="238"/>
      <c r="B198" s="121" t="s">
        <v>217</v>
      </c>
      <c r="C198" s="229">
        <v>1387</v>
      </c>
    </row>
    <row r="199" spans="1:3" ht="13.5" thickBot="1">
      <c r="A199" s="124"/>
      <c r="B199" s="211"/>
      <c r="C199" s="230"/>
    </row>
    <row r="200" spans="1:3" ht="13.5" thickBot="1">
      <c r="A200" s="204" t="s">
        <v>213</v>
      </c>
      <c r="B200" s="205" t="s">
        <v>220</v>
      </c>
      <c r="C200" s="234">
        <f>SUM(C201:C204)</f>
        <v>260835</v>
      </c>
    </row>
    <row r="201" spans="1:3" ht="12.75">
      <c r="A201" s="207" t="s">
        <v>104</v>
      </c>
      <c r="B201" s="208" t="s">
        <v>25</v>
      </c>
      <c r="C201" s="231">
        <v>185973</v>
      </c>
    </row>
    <row r="202" spans="1:3" ht="12.75">
      <c r="A202" s="120" t="s">
        <v>116</v>
      </c>
      <c r="B202" s="121" t="s">
        <v>215</v>
      </c>
      <c r="C202" s="229"/>
    </row>
    <row r="203" spans="1:3" ht="12.75">
      <c r="A203" s="238"/>
      <c r="B203" s="121" t="s">
        <v>216</v>
      </c>
      <c r="C203" s="229">
        <v>74384</v>
      </c>
    </row>
    <row r="204" spans="1:3" ht="12.75">
      <c r="A204" s="238"/>
      <c r="B204" s="121" t="s">
        <v>217</v>
      </c>
      <c r="C204" s="229">
        <v>478</v>
      </c>
    </row>
    <row r="205" spans="1:3" ht="13.5" thickBot="1">
      <c r="A205" s="239"/>
      <c r="B205" s="240"/>
      <c r="C205" s="230"/>
    </row>
    <row r="206" spans="1:3" ht="13.5" thickBot="1">
      <c r="A206" s="204" t="s">
        <v>213</v>
      </c>
      <c r="B206" s="205" t="s">
        <v>221</v>
      </c>
      <c r="C206" s="234">
        <f>SUM(C207:C210)</f>
        <v>547019</v>
      </c>
    </row>
    <row r="207" spans="1:3" ht="12.75">
      <c r="A207" s="207" t="s">
        <v>104</v>
      </c>
      <c r="B207" s="208" t="s">
        <v>25</v>
      </c>
      <c r="C207" s="231">
        <v>428811</v>
      </c>
    </row>
    <row r="208" spans="1:3" ht="12.75">
      <c r="A208" s="120" t="s">
        <v>116</v>
      </c>
      <c r="B208" s="121" t="s">
        <v>215</v>
      </c>
      <c r="C208" s="229"/>
    </row>
    <row r="209" spans="1:3" ht="12.75">
      <c r="A209" s="238"/>
      <c r="B209" s="121" t="s">
        <v>216</v>
      </c>
      <c r="C209" s="229">
        <v>116965</v>
      </c>
    </row>
    <row r="210" spans="1:3" ht="12.75">
      <c r="A210" s="238"/>
      <c r="B210" s="121" t="s">
        <v>217</v>
      </c>
      <c r="C210" s="229">
        <v>1243</v>
      </c>
    </row>
    <row r="211" spans="1:3" ht="12.75">
      <c r="A211" s="120"/>
      <c r="B211" s="121"/>
      <c r="C211" s="229"/>
    </row>
    <row r="212" spans="1:3" ht="12.75">
      <c r="A212" s="127" t="s">
        <v>213</v>
      </c>
      <c r="B212" s="233" t="s">
        <v>222</v>
      </c>
      <c r="C212" s="229"/>
    </row>
    <row r="213" spans="1:3" ht="12.75">
      <c r="A213" s="120" t="s">
        <v>116</v>
      </c>
      <c r="B213" s="121" t="s">
        <v>215</v>
      </c>
      <c r="C213" s="229">
        <v>32000</v>
      </c>
    </row>
    <row r="214" spans="1:3" ht="13.5" thickBot="1">
      <c r="A214" s="241"/>
      <c r="B214" s="242"/>
      <c r="C214" s="230"/>
    </row>
    <row r="215" spans="1:3" ht="13.5" thickBot="1">
      <c r="A215" s="204" t="s">
        <v>223</v>
      </c>
      <c r="B215" s="205" t="s">
        <v>224</v>
      </c>
      <c r="C215" s="234">
        <f>SUM(C217:C221)</f>
        <v>364197</v>
      </c>
    </row>
    <row r="216" spans="1:3" ht="12.75">
      <c r="A216" s="207" t="s">
        <v>104</v>
      </c>
      <c r="B216" s="208" t="s">
        <v>225</v>
      </c>
      <c r="C216" s="231"/>
    </row>
    <row r="217" spans="1:3" ht="12.75">
      <c r="A217" s="120"/>
      <c r="B217" s="121" t="s">
        <v>216</v>
      </c>
      <c r="C217" s="229">
        <v>83322</v>
      </c>
    </row>
    <row r="218" spans="1:3" ht="12.75">
      <c r="A218" s="120"/>
      <c r="B218" s="121" t="s">
        <v>217</v>
      </c>
      <c r="C218" s="229">
        <v>200357</v>
      </c>
    </row>
    <row r="219" spans="1:3" ht="12.75">
      <c r="A219" s="120" t="s">
        <v>116</v>
      </c>
      <c r="B219" s="121" t="s">
        <v>215</v>
      </c>
      <c r="C219" s="229"/>
    </row>
    <row r="220" spans="1:3" ht="12.75">
      <c r="A220" s="238"/>
      <c r="B220" s="121" t="s">
        <v>216</v>
      </c>
      <c r="C220" s="229">
        <v>61673</v>
      </c>
    </row>
    <row r="221" spans="1:3" ht="12.75">
      <c r="A221" s="238"/>
      <c r="B221" s="121" t="s">
        <v>217</v>
      </c>
      <c r="C221" s="229">
        <v>18845</v>
      </c>
    </row>
    <row r="222" spans="1:3" ht="13.5" thickBot="1">
      <c r="A222" s="124"/>
      <c r="B222" s="243"/>
      <c r="C222" s="230"/>
    </row>
    <row r="223" spans="1:3" ht="13.5" thickBot="1">
      <c r="A223" s="244" t="s">
        <v>223</v>
      </c>
      <c r="B223" s="205" t="s">
        <v>226</v>
      </c>
      <c r="C223" s="234">
        <f>SUM(C225:C229)</f>
        <v>1254194</v>
      </c>
    </row>
    <row r="224" spans="1:3" ht="12.75">
      <c r="A224" s="207" t="s">
        <v>104</v>
      </c>
      <c r="B224" s="208" t="s">
        <v>225</v>
      </c>
      <c r="C224" s="231"/>
    </row>
    <row r="225" spans="1:3" ht="12.75">
      <c r="A225" s="120"/>
      <c r="B225" s="121" t="s">
        <v>216</v>
      </c>
      <c r="C225" s="229">
        <v>362120</v>
      </c>
    </row>
    <row r="226" spans="1:3" ht="12.75">
      <c r="A226" s="120"/>
      <c r="B226" s="121" t="s">
        <v>217</v>
      </c>
      <c r="C226" s="229">
        <v>621466</v>
      </c>
    </row>
    <row r="227" spans="1:3" ht="12.75">
      <c r="A227" s="120" t="s">
        <v>116</v>
      </c>
      <c r="B227" s="121" t="s">
        <v>215</v>
      </c>
      <c r="C227" s="229"/>
    </row>
    <row r="228" spans="1:3" ht="12.75">
      <c r="A228" s="238"/>
      <c r="B228" s="121" t="s">
        <v>216</v>
      </c>
      <c r="C228" s="229">
        <v>170583</v>
      </c>
    </row>
    <row r="229" spans="1:3" ht="12.75">
      <c r="A229" s="238"/>
      <c r="B229" s="121" t="s">
        <v>217</v>
      </c>
      <c r="C229" s="229">
        <v>100025</v>
      </c>
    </row>
    <row r="230" spans="1:3" ht="13.5" thickBot="1">
      <c r="A230" s="124"/>
      <c r="B230" s="211"/>
      <c r="C230" s="230"/>
    </row>
    <row r="231" spans="1:3" ht="13.5" thickBot="1">
      <c r="A231" s="244" t="s">
        <v>223</v>
      </c>
      <c r="B231" s="205" t="s">
        <v>227</v>
      </c>
      <c r="C231" s="234">
        <f>SUM(C233:C237)</f>
        <v>1047066</v>
      </c>
    </row>
    <row r="232" spans="1:3" ht="12.75">
      <c r="A232" s="207" t="s">
        <v>104</v>
      </c>
      <c r="B232" s="208" t="s">
        <v>225</v>
      </c>
      <c r="C232" s="231"/>
    </row>
    <row r="233" spans="1:3" ht="12.75">
      <c r="A233" s="120"/>
      <c r="B233" s="121" t="s">
        <v>216</v>
      </c>
      <c r="C233" s="229">
        <v>260767</v>
      </c>
    </row>
    <row r="234" spans="1:3" ht="12.75">
      <c r="A234" s="120"/>
      <c r="B234" s="121" t="s">
        <v>217</v>
      </c>
      <c r="C234" s="229">
        <v>562782</v>
      </c>
    </row>
    <row r="235" spans="1:3" ht="12.75">
      <c r="A235" s="120" t="s">
        <v>116</v>
      </c>
      <c r="B235" s="121" t="s">
        <v>215</v>
      </c>
      <c r="C235" s="229"/>
    </row>
    <row r="236" spans="1:3" ht="12.75">
      <c r="A236" s="238"/>
      <c r="B236" s="121" t="s">
        <v>216</v>
      </c>
      <c r="C236" s="229">
        <v>120804</v>
      </c>
    </row>
    <row r="237" spans="1:3" ht="12.75">
      <c r="A237" s="238"/>
      <c r="B237" s="121" t="s">
        <v>217</v>
      </c>
      <c r="C237" s="229">
        <v>102713</v>
      </c>
    </row>
    <row r="238" spans="1:3" ht="13.5" thickBot="1">
      <c r="A238" s="124"/>
      <c r="B238" s="211"/>
      <c r="C238" s="230"/>
    </row>
    <row r="239" spans="1:3" ht="13.5" thickBot="1">
      <c r="A239" s="204" t="s">
        <v>228</v>
      </c>
      <c r="B239" s="205" t="s">
        <v>229</v>
      </c>
      <c r="C239" s="234">
        <f>SUM(C241:C245)</f>
        <v>573541</v>
      </c>
    </row>
    <row r="240" spans="1:3" ht="12.75">
      <c r="A240" s="207" t="s">
        <v>104</v>
      </c>
      <c r="B240" s="208" t="s">
        <v>25</v>
      </c>
      <c r="C240" s="231"/>
    </row>
    <row r="241" spans="1:3" ht="12.75">
      <c r="A241" s="120"/>
      <c r="B241" s="121" t="s">
        <v>216</v>
      </c>
      <c r="C241" s="229">
        <v>147987</v>
      </c>
    </row>
    <row r="242" spans="1:3" ht="12.75">
      <c r="A242" s="120"/>
      <c r="B242" s="121" t="s">
        <v>217</v>
      </c>
      <c r="C242" s="229">
        <v>269586</v>
      </c>
    </row>
    <row r="243" spans="1:3" ht="12.75">
      <c r="A243" s="120" t="s">
        <v>116</v>
      </c>
      <c r="B243" s="121" t="s">
        <v>26</v>
      </c>
      <c r="C243" s="229"/>
    </row>
    <row r="244" spans="1:3" ht="12.75">
      <c r="A244" s="120"/>
      <c r="B244" s="121" t="s">
        <v>216</v>
      </c>
      <c r="C244" s="229">
        <v>145102</v>
      </c>
    </row>
    <row r="245" spans="1:3" ht="12.75">
      <c r="A245" s="120"/>
      <c r="B245" s="121" t="s">
        <v>217</v>
      </c>
      <c r="C245" s="229">
        <v>10866</v>
      </c>
    </row>
    <row r="246" spans="1:3" ht="12.75">
      <c r="A246" s="120"/>
      <c r="B246" s="121"/>
      <c r="C246" s="229"/>
    </row>
    <row r="247" spans="1:3" ht="12.75">
      <c r="A247" s="245" t="s">
        <v>228</v>
      </c>
      <c r="B247" s="246" t="s">
        <v>230</v>
      </c>
      <c r="C247" s="229"/>
    </row>
    <row r="248" spans="1:3" ht="12.75">
      <c r="A248" s="120" t="s">
        <v>116</v>
      </c>
      <c r="B248" s="121" t="s">
        <v>26</v>
      </c>
      <c r="C248" s="229">
        <v>1523</v>
      </c>
    </row>
    <row r="249" spans="1:3" ht="12.75">
      <c r="A249" s="120"/>
      <c r="B249" s="121"/>
      <c r="C249" s="229"/>
    </row>
    <row r="250" spans="1:3" ht="12.75">
      <c r="A250" s="127" t="s">
        <v>223</v>
      </c>
      <c r="B250" s="113" t="s">
        <v>231</v>
      </c>
      <c r="C250" s="229"/>
    </row>
    <row r="251" spans="1:3" ht="12.75">
      <c r="A251" s="247" t="s">
        <v>104</v>
      </c>
      <c r="B251" s="248" t="s">
        <v>25</v>
      </c>
      <c r="C251" s="229">
        <v>71635</v>
      </c>
    </row>
    <row r="252" spans="1:3" ht="12.75">
      <c r="A252" s="245"/>
      <c r="B252" s="246"/>
      <c r="C252" s="229"/>
    </row>
    <row r="253" spans="1:3" ht="12.75">
      <c r="A253" s="127" t="s">
        <v>223</v>
      </c>
      <c r="B253" s="233" t="s">
        <v>232</v>
      </c>
      <c r="C253" s="229"/>
    </row>
    <row r="254" spans="1:3" ht="12.75">
      <c r="A254" s="120" t="s">
        <v>116</v>
      </c>
      <c r="B254" s="121" t="s">
        <v>26</v>
      </c>
      <c r="C254" s="229">
        <v>32000</v>
      </c>
    </row>
    <row r="255" spans="1:3" ht="12.75">
      <c r="A255" s="120"/>
      <c r="B255" s="121"/>
      <c r="C255" s="229"/>
    </row>
    <row r="256" spans="1:3" ht="12.75">
      <c r="A256" s="127" t="s">
        <v>233</v>
      </c>
      <c r="B256" s="113" t="s">
        <v>234</v>
      </c>
      <c r="C256" s="229"/>
    </row>
    <row r="257" spans="1:3" ht="12.75">
      <c r="A257" s="120" t="s">
        <v>135</v>
      </c>
      <c r="B257" s="121" t="s">
        <v>110</v>
      </c>
      <c r="C257" s="229">
        <v>7725</v>
      </c>
    </row>
    <row r="258" spans="1:3" ht="13.5" thickBot="1">
      <c r="A258" s="124"/>
      <c r="B258" s="211"/>
      <c r="C258" s="230"/>
    </row>
    <row r="259" spans="1:3" ht="15.75" thickBot="1">
      <c r="A259" s="108" t="s">
        <v>235</v>
      </c>
      <c r="B259" s="109" t="s">
        <v>236</v>
      </c>
      <c r="C259" s="128">
        <f>SUM(C260,C265,C270,C273,C276,C280,C283,C286,C289,C291,C295,C298,C301,C304,)</f>
        <v>1225740</v>
      </c>
    </row>
    <row r="260" spans="1:3" ht="13.5" thickBot="1">
      <c r="A260" s="204" t="s">
        <v>237</v>
      </c>
      <c r="B260" s="205" t="s">
        <v>238</v>
      </c>
      <c r="C260" s="206">
        <f>SUM(C261:C263)</f>
        <v>105249</v>
      </c>
    </row>
    <row r="261" spans="1:3" ht="12.75">
      <c r="A261" s="207" t="s">
        <v>104</v>
      </c>
      <c r="B261" s="208" t="s">
        <v>25</v>
      </c>
      <c r="C261" s="231">
        <v>74215</v>
      </c>
    </row>
    <row r="262" spans="1:3" ht="12.75">
      <c r="A262" s="120" t="s">
        <v>116</v>
      </c>
      <c r="B262" s="121" t="s">
        <v>26</v>
      </c>
      <c r="C262" s="229">
        <v>12124</v>
      </c>
    </row>
    <row r="263" spans="1:3" ht="12.75">
      <c r="A263" s="120" t="s">
        <v>239</v>
      </c>
      <c r="B263" s="121" t="s">
        <v>110</v>
      </c>
      <c r="C263" s="229">
        <v>18910</v>
      </c>
    </row>
    <row r="264" spans="1:3" ht="13.5" thickBot="1">
      <c r="A264" s="124"/>
      <c r="B264" s="211"/>
      <c r="C264" s="230"/>
    </row>
    <row r="265" spans="1:3" ht="13.5" thickBot="1">
      <c r="A265" s="204" t="s">
        <v>240</v>
      </c>
      <c r="B265" s="205" t="s">
        <v>241</v>
      </c>
      <c r="C265" s="206">
        <f>SUM(C266:C267)</f>
        <v>280595</v>
      </c>
    </row>
    <row r="266" spans="1:3" ht="12.75">
      <c r="A266" s="207" t="s">
        <v>104</v>
      </c>
      <c r="B266" s="208" t="s">
        <v>25</v>
      </c>
      <c r="C266" s="231">
        <v>196228</v>
      </c>
    </row>
    <row r="267" spans="1:3" ht="12.75">
      <c r="A267" s="120" t="s">
        <v>116</v>
      </c>
      <c r="B267" s="121" t="s">
        <v>26</v>
      </c>
      <c r="C267" s="229">
        <v>84367</v>
      </c>
    </row>
    <row r="268" spans="1:3" ht="12.75">
      <c r="A268" s="120"/>
      <c r="B268" s="121"/>
      <c r="C268" s="229"/>
    </row>
    <row r="269" spans="1:3" ht="12.75">
      <c r="A269" s="127" t="s">
        <v>242</v>
      </c>
      <c r="B269" s="113" t="s">
        <v>79</v>
      </c>
      <c r="C269" s="229"/>
    </row>
    <row r="270" spans="1:3" ht="12.75">
      <c r="A270" s="120" t="s">
        <v>239</v>
      </c>
      <c r="B270" s="121" t="s">
        <v>110</v>
      </c>
      <c r="C270" s="229">
        <v>507289</v>
      </c>
    </row>
    <row r="271" spans="1:3" ht="12.75">
      <c r="A271" s="127"/>
      <c r="B271" s="113"/>
      <c r="C271" s="229"/>
    </row>
    <row r="272" spans="1:3" ht="12.75">
      <c r="A272" s="127" t="s">
        <v>242</v>
      </c>
      <c r="B272" s="113" t="s">
        <v>243</v>
      </c>
      <c r="C272" s="229"/>
    </row>
    <row r="273" spans="1:3" ht="12.75">
      <c r="A273" s="120" t="s">
        <v>239</v>
      </c>
      <c r="B273" s="121" t="s">
        <v>110</v>
      </c>
      <c r="C273" s="229">
        <v>16083</v>
      </c>
    </row>
    <row r="274" spans="1:3" ht="12.75">
      <c r="A274" s="120"/>
      <c r="B274" s="121"/>
      <c r="C274" s="229"/>
    </row>
    <row r="275" spans="1:3" ht="12.75">
      <c r="A275" s="127" t="s">
        <v>242</v>
      </c>
      <c r="B275" s="129" t="s">
        <v>80</v>
      </c>
      <c r="C275" s="229"/>
    </row>
    <row r="276" spans="1:3" ht="12.75">
      <c r="A276" s="120" t="s">
        <v>239</v>
      </c>
      <c r="B276" s="121" t="s">
        <v>110</v>
      </c>
      <c r="C276" s="122">
        <v>28917</v>
      </c>
    </row>
    <row r="277" spans="1:3" ht="12.75">
      <c r="A277" s="120"/>
      <c r="B277" s="121"/>
      <c r="C277" s="229"/>
    </row>
    <row r="278" spans="1:3" ht="12.75">
      <c r="A278" s="127"/>
      <c r="B278" s="121"/>
      <c r="C278" s="229"/>
    </row>
    <row r="279" spans="1:3" ht="12.75">
      <c r="A279" s="127" t="s">
        <v>244</v>
      </c>
      <c r="B279" s="113" t="s">
        <v>245</v>
      </c>
      <c r="C279" s="229"/>
    </row>
    <row r="280" spans="1:3" ht="12.75">
      <c r="A280" s="120" t="s">
        <v>239</v>
      </c>
      <c r="B280" s="121" t="s">
        <v>110</v>
      </c>
      <c r="C280" s="229">
        <v>28474</v>
      </c>
    </row>
    <row r="281" spans="1:3" ht="12.75">
      <c r="A281" s="127"/>
      <c r="B281" s="113"/>
      <c r="C281" s="229"/>
    </row>
    <row r="282" spans="1:3" ht="12.75">
      <c r="A282" s="127" t="s">
        <v>244</v>
      </c>
      <c r="B282" s="113" t="s">
        <v>82</v>
      </c>
      <c r="C282" s="229"/>
    </row>
    <row r="283" spans="1:3" ht="12.75">
      <c r="A283" s="120" t="s">
        <v>239</v>
      </c>
      <c r="B283" s="121" t="s">
        <v>110</v>
      </c>
      <c r="C283" s="229">
        <v>1000</v>
      </c>
    </row>
    <row r="284" spans="1:3" ht="12.75">
      <c r="A284" s="127"/>
      <c r="B284" s="113"/>
      <c r="C284" s="229"/>
    </row>
    <row r="285" spans="1:3" ht="12.75">
      <c r="A285" s="245" t="s">
        <v>244</v>
      </c>
      <c r="B285" s="246" t="s">
        <v>246</v>
      </c>
      <c r="C285" s="229"/>
    </row>
    <row r="286" spans="1:3" ht="12.75">
      <c r="A286" s="120" t="s">
        <v>239</v>
      </c>
      <c r="B286" s="121" t="s">
        <v>110</v>
      </c>
      <c r="C286" s="229">
        <v>58000</v>
      </c>
    </row>
    <row r="287" spans="1:3" ht="12.75">
      <c r="A287" s="120"/>
      <c r="B287" s="121"/>
      <c r="C287" s="229"/>
    </row>
    <row r="288" spans="1:3" ht="12.75">
      <c r="A288" s="127" t="s">
        <v>247</v>
      </c>
      <c r="B288" s="113" t="s">
        <v>248</v>
      </c>
      <c r="C288" s="229"/>
    </row>
    <row r="289" spans="1:3" ht="12.75">
      <c r="A289" s="120" t="s">
        <v>239</v>
      </c>
      <c r="B289" s="121" t="s">
        <v>110</v>
      </c>
      <c r="C289" s="229">
        <v>14587</v>
      </c>
    </row>
    <row r="290" spans="1:3" ht="12.75" hidden="1">
      <c r="A290" s="120"/>
      <c r="B290" s="121"/>
      <c r="C290" s="229"/>
    </row>
    <row r="291" spans="1:3" ht="12.75" hidden="1">
      <c r="A291" s="305"/>
      <c r="B291" s="249"/>
      <c r="C291" s="229"/>
    </row>
    <row r="292" spans="1:3" ht="12.75" hidden="1">
      <c r="A292" s="120"/>
      <c r="B292" s="121"/>
      <c r="C292" s="229"/>
    </row>
    <row r="293" spans="1:3" ht="12.75">
      <c r="A293" s="127"/>
      <c r="B293" s="113"/>
      <c r="C293" s="229"/>
    </row>
    <row r="294" spans="1:3" ht="12.75">
      <c r="A294" s="127" t="s">
        <v>247</v>
      </c>
      <c r="B294" s="113" t="s">
        <v>249</v>
      </c>
      <c r="C294" s="229"/>
    </row>
    <row r="295" spans="1:3" ht="12.75">
      <c r="A295" s="120" t="s">
        <v>239</v>
      </c>
      <c r="B295" s="121" t="s">
        <v>110</v>
      </c>
      <c r="C295" s="229">
        <v>168966</v>
      </c>
    </row>
    <row r="296" spans="1:3" ht="12.75">
      <c r="A296" s="127"/>
      <c r="B296" s="113"/>
      <c r="C296" s="229"/>
    </row>
    <row r="297" spans="1:3" ht="12.75">
      <c r="A297" s="127" t="s">
        <v>247</v>
      </c>
      <c r="B297" s="113" t="s">
        <v>250</v>
      </c>
      <c r="C297" s="229"/>
    </row>
    <row r="298" spans="1:3" ht="12.75">
      <c r="A298" s="120" t="s">
        <v>109</v>
      </c>
      <c r="B298" s="121" t="s">
        <v>110</v>
      </c>
      <c r="C298" s="122">
        <v>4000</v>
      </c>
    </row>
    <row r="299" spans="1:3" ht="12.75">
      <c r="A299" s="127"/>
      <c r="B299" s="113"/>
      <c r="C299" s="229"/>
    </row>
    <row r="300" spans="1:3" ht="12.75">
      <c r="A300" s="127" t="s">
        <v>251</v>
      </c>
      <c r="B300" s="250" t="s">
        <v>252</v>
      </c>
      <c r="C300" s="229"/>
    </row>
    <row r="301" spans="1:3" ht="12.75">
      <c r="A301" s="120" t="s">
        <v>109</v>
      </c>
      <c r="B301" s="121" t="s">
        <v>110</v>
      </c>
      <c r="C301" s="229">
        <v>9450</v>
      </c>
    </row>
    <row r="302" spans="1:3" ht="12.75">
      <c r="A302" s="120"/>
      <c r="B302" s="121"/>
      <c r="C302" s="229"/>
    </row>
    <row r="303" spans="1:3" ht="12.75">
      <c r="A303" s="127" t="s">
        <v>253</v>
      </c>
      <c r="B303" s="123" t="s">
        <v>254</v>
      </c>
      <c r="C303" s="229"/>
    </row>
    <row r="304" spans="1:3" ht="12.75">
      <c r="A304" s="120" t="s">
        <v>109</v>
      </c>
      <c r="B304" s="121" t="s">
        <v>110</v>
      </c>
      <c r="C304" s="229">
        <v>3130</v>
      </c>
    </row>
    <row r="305" spans="1:3" ht="13.5" thickBot="1">
      <c r="A305" s="124"/>
      <c r="B305" s="211"/>
      <c r="C305" s="230"/>
    </row>
    <row r="306" spans="1:3" ht="15.75" thickBot="1">
      <c r="A306" s="130" t="s">
        <v>255</v>
      </c>
      <c r="B306" s="131"/>
      <c r="C306" s="132">
        <f>SUM(C7,C36,C40,C58,C68,C97,C181,C259,)</f>
        <v>11484280</v>
      </c>
    </row>
    <row r="309" ht="12.75">
      <c r="C309" s="69"/>
    </row>
    <row r="310" ht="12.75">
      <c r="C310" s="69"/>
    </row>
    <row r="311" ht="12.75">
      <c r="C311" s="69"/>
    </row>
    <row r="312" ht="12.75">
      <c r="C312" s="69"/>
    </row>
    <row r="313" ht="12.75">
      <c r="C313" s="69"/>
    </row>
    <row r="314" ht="12.75">
      <c r="C314" s="69"/>
    </row>
    <row r="315" ht="12.75">
      <c r="C315" s="69"/>
    </row>
    <row r="316" ht="12.75">
      <c r="C316" s="6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54">
      <selection activeCell="G64" sqref="G64"/>
    </sheetView>
  </sheetViews>
  <sheetFormatPr defaultColWidth="9.140625" defaultRowHeight="12.75"/>
  <cols>
    <col min="1" max="1" width="6.00390625" style="0" customWidth="1"/>
    <col min="2" max="2" width="54.140625" style="0" customWidth="1"/>
    <col min="3" max="3" width="12.8515625" style="0" customWidth="1"/>
    <col min="4" max="4" width="12.57421875" style="0" customWidth="1"/>
    <col min="5" max="5" width="12.140625" style="0" customWidth="1"/>
  </cols>
  <sheetData>
    <row r="1" spans="3:4" ht="12.75">
      <c r="C1" s="71" t="s">
        <v>44</v>
      </c>
      <c r="D1" t="s">
        <v>256</v>
      </c>
    </row>
    <row r="2" spans="3:4" ht="12.75">
      <c r="C2" s="72" t="s">
        <v>45</v>
      </c>
      <c r="D2" t="s">
        <v>257</v>
      </c>
    </row>
    <row r="3" spans="3:4" ht="12.75">
      <c r="C3" s="71" t="s">
        <v>46</v>
      </c>
      <c r="D3" t="s">
        <v>319</v>
      </c>
    </row>
    <row r="4" ht="12.75">
      <c r="C4" s="71"/>
    </row>
    <row r="5" spans="1:2" ht="18.75" thickBot="1">
      <c r="A5" s="264" t="s">
        <v>258</v>
      </c>
      <c r="B5" s="133"/>
    </row>
    <row r="6" spans="1:5" ht="15.75" thickBot="1">
      <c r="A6" s="134"/>
      <c r="B6" s="134"/>
      <c r="C6" s="135" t="s">
        <v>312</v>
      </c>
      <c r="D6" s="136"/>
      <c r="E6" s="137" t="s">
        <v>259</v>
      </c>
    </row>
    <row r="7" spans="1:5" ht="15.75" thickBot="1">
      <c r="A7" s="27"/>
      <c r="B7" s="27"/>
      <c r="C7" s="302" t="s">
        <v>260</v>
      </c>
      <c r="D7" s="139" t="s">
        <v>261</v>
      </c>
      <c r="E7" s="140" t="s">
        <v>262</v>
      </c>
    </row>
    <row r="8" spans="1:5" ht="15.75" thickBot="1">
      <c r="A8" s="27"/>
      <c r="B8" s="141"/>
      <c r="C8" s="142"/>
      <c r="D8" s="142"/>
      <c r="E8" s="143"/>
    </row>
    <row r="9" spans="1:5" ht="15.75" thickBot="1">
      <c r="A9" s="302">
        <v>381</v>
      </c>
      <c r="B9" s="265" t="s">
        <v>30</v>
      </c>
      <c r="C9" s="144">
        <f>C10</f>
        <v>7000</v>
      </c>
      <c r="D9" s="145"/>
      <c r="E9" s="146">
        <f>SUM(C9:D9)</f>
        <v>7000</v>
      </c>
    </row>
    <row r="10" spans="1:5" ht="15.75" thickBot="1">
      <c r="A10" s="296" t="s">
        <v>263</v>
      </c>
      <c r="B10" s="138" t="s">
        <v>264</v>
      </c>
      <c r="C10" s="147">
        <v>7000</v>
      </c>
      <c r="D10" s="148"/>
      <c r="E10" s="149">
        <f>SUM(C10:D10)</f>
        <v>7000</v>
      </c>
    </row>
    <row r="11" spans="1:5" ht="15.75" thickBot="1">
      <c r="A11" s="150">
        <v>15</v>
      </c>
      <c r="B11" s="266" t="s">
        <v>265</v>
      </c>
      <c r="C11" s="151">
        <f>SUM(C12:C54)</f>
        <v>-1990572</v>
      </c>
      <c r="D11" s="152">
        <f>SUM(D12:D54)</f>
        <v>-2876617</v>
      </c>
      <c r="E11" s="153">
        <f>SUM(E12:E54)</f>
        <v>-4867189</v>
      </c>
    </row>
    <row r="12" spans="1:5" ht="22.5" customHeight="1">
      <c r="A12" s="297" t="s">
        <v>263</v>
      </c>
      <c r="B12" s="267" t="s">
        <v>266</v>
      </c>
      <c r="C12" s="154">
        <v>-125278</v>
      </c>
      <c r="D12" s="155">
        <v>-1127494</v>
      </c>
      <c r="E12" s="200">
        <f>SUM(C12:D12)</f>
        <v>-1252772</v>
      </c>
    </row>
    <row r="13" spans="1:5" ht="14.25">
      <c r="A13" s="298"/>
      <c r="B13" s="268"/>
      <c r="C13" s="156"/>
      <c r="D13" s="157"/>
      <c r="E13" s="177"/>
    </row>
    <row r="14" spans="1:5" ht="14.25">
      <c r="A14" s="298" t="s">
        <v>267</v>
      </c>
      <c r="B14" s="269" t="s">
        <v>268</v>
      </c>
      <c r="C14" s="159">
        <v>-544587</v>
      </c>
      <c r="D14" s="160">
        <v>-479181</v>
      </c>
      <c r="E14" s="179">
        <f>SUM(C14:D14)</f>
        <v>-1023768</v>
      </c>
    </row>
    <row r="15" spans="1:5" ht="12.75">
      <c r="A15" s="125"/>
      <c r="B15" s="199"/>
      <c r="C15" s="126"/>
      <c r="D15" s="125"/>
      <c r="E15" s="199"/>
    </row>
    <row r="16" spans="1:5" ht="14.25">
      <c r="A16" s="298" t="s">
        <v>303</v>
      </c>
      <c r="B16" s="270" t="s">
        <v>269</v>
      </c>
      <c r="C16" s="162">
        <v>-141391</v>
      </c>
      <c r="D16" s="160">
        <v>-912244</v>
      </c>
      <c r="E16" s="179">
        <f>SUM(B16:D16)</f>
        <v>-1053635</v>
      </c>
    </row>
    <row r="17" spans="1:5" ht="14.25">
      <c r="A17" s="298"/>
      <c r="B17" s="270"/>
      <c r="C17" s="159"/>
      <c r="D17" s="160"/>
      <c r="E17" s="179"/>
    </row>
    <row r="18" spans="1:5" ht="17.25" customHeight="1">
      <c r="A18" s="298" t="s">
        <v>275</v>
      </c>
      <c r="B18" s="271" t="s">
        <v>270</v>
      </c>
      <c r="C18" s="163">
        <v>-143645</v>
      </c>
      <c r="D18" s="160">
        <v>-31956</v>
      </c>
      <c r="E18" s="179">
        <f>SUM(C18:D18)</f>
        <v>-175601</v>
      </c>
    </row>
    <row r="19" spans="1:5" ht="14.25">
      <c r="A19" s="298"/>
      <c r="B19" s="271"/>
      <c r="C19" s="164"/>
      <c r="D19" s="160"/>
      <c r="E19" s="179"/>
    </row>
    <row r="20" spans="1:5" ht="14.25">
      <c r="A20" s="298" t="s">
        <v>276</v>
      </c>
      <c r="B20" s="272" t="s">
        <v>271</v>
      </c>
      <c r="C20" s="164">
        <v>-9534</v>
      </c>
      <c r="D20" s="160"/>
      <c r="E20" s="179">
        <f>SUM(B20:D20)</f>
        <v>-9534</v>
      </c>
    </row>
    <row r="21" spans="1:5" ht="14.25">
      <c r="A21" s="298"/>
      <c r="B21" s="271"/>
      <c r="C21" s="164"/>
      <c r="D21" s="160"/>
      <c r="E21" s="179"/>
    </row>
    <row r="22" spans="1:5" ht="14.25">
      <c r="A22" s="298" t="s">
        <v>277</v>
      </c>
      <c r="B22" s="273" t="s">
        <v>272</v>
      </c>
      <c r="C22" s="163">
        <v>-229000</v>
      </c>
      <c r="D22" s="165"/>
      <c r="E22" s="201">
        <f>SUM(C22:D22)</f>
        <v>-229000</v>
      </c>
    </row>
    <row r="23" spans="1:5" ht="14.25">
      <c r="A23" s="298"/>
      <c r="B23" s="273"/>
      <c r="C23" s="163"/>
      <c r="D23" s="165"/>
      <c r="E23" s="201"/>
    </row>
    <row r="24" spans="1:5" ht="14.25">
      <c r="A24" s="298" t="s">
        <v>278</v>
      </c>
      <c r="B24" s="271" t="s">
        <v>273</v>
      </c>
      <c r="C24" s="163">
        <v>-328696</v>
      </c>
      <c r="D24" s="165">
        <v>-57442</v>
      </c>
      <c r="E24" s="201">
        <f>SUM(B24:D24)</f>
        <v>-386138</v>
      </c>
    </row>
    <row r="25" spans="1:5" ht="14.25">
      <c r="A25" s="298"/>
      <c r="B25" s="271"/>
      <c r="C25" s="163"/>
      <c r="D25" s="165"/>
      <c r="E25" s="201"/>
    </row>
    <row r="26" spans="1:5" ht="30.75" customHeight="1">
      <c r="A26" s="298" t="s">
        <v>279</v>
      </c>
      <c r="B26" s="273" t="s">
        <v>274</v>
      </c>
      <c r="C26" s="163">
        <v>-184000</v>
      </c>
      <c r="D26" s="166"/>
      <c r="E26" s="201">
        <f>SUM(C26:D26)</f>
        <v>-184000</v>
      </c>
    </row>
    <row r="27" spans="1:5" ht="14.25">
      <c r="A27" s="298"/>
      <c r="B27" s="273"/>
      <c r="C27" s="164"/>
      <c r="D27" s="167"/>
      <c r="E27" s="179"/>
    </row>
    <row r="28" spans="1:5" ht="14.25">
      <c r="A28" s="298" t="s">
        <v>280</v>
      </c>
      <c r="B28" s="274" t="s">
        <v>282</v>
      </c>
      <c r="C28" s="164">
        <v>-7511</v>
      </c>
      <c r="D28" s="167"/>
      <c r="E28" s="179">
        <f>SUM(C28:D28)</f>
        <v>-7511</v>
      </c>
    </row>
    <row r="29" spans="1:5" ht="14.25">
      <c r="A29" s="298"/>
      <c r="B29" s="274"/>
      <c r="C29" s="164"/>
      <c r="D29" s="167"/>
      <c r="E29" s="179"/>
    </row>
    <row r="30" spans="1:5" ht="14.25">
      <c r="A30" s="298" t="s">
        <v>281</v>
      </c>
      <c r="B30" s="274" t="s">
        <v>284</v>
      </c>
      <c r="C30" s="164">
        <v>-4471</v>
      </c>
      <c r="D30" s="167"/>
      <c r="E30" s="179">
        <f>SUM(C30:D30)</f>
        <v>-4471</v>
      </c>
    </row>
    <row r="31" spans="1:5" ht="14.25">
      <c r="A31" s="298"/>
      <c r="B31" s="274"/>
      <c r="C31" s="164"/>
      <c r="D31" s="167"/>
      <c r="E31" s="179"/>
    </row>
    <row r="32" spans="1:5" ht="14.25">
      <c r="A32" s="298" t="s">
        <v>283</v>
      </c>
      <c r="B32" s="274" t="s">
        <v>286</v>
      </c>
      <c r="C32" s="164">
        <v>-12346</v>
      </c>
      <c r="D32" s="167"/>
      <c r="E32" s="179">
        <f>SUM(C32:D32)</f>
        <v>-12346</v>
      </c>
    </row>
    <row r="33" spans="1:5" ht="14.25">
      <c r="A33" s="298"/>
      <c r="B33" s="274"/>
      <c r="C33" s="164"/>
      <c r="D33" s="167"/>
      <c r="E33" s="179"/>
    </row>
    <row r="34" spans="1:5" ht="14.25">
      <c r="A34" s="298" t="s">
        <v>285</v>
      </c>
      <c r="B34" s="270" t="s">
        <v>288</v>
      </c>
      <c r="C34" s="164">
        <v>-2600</v>
      </c>
      <c r="D34" s="167"/>
      <c r="E34" s="179">
        <f>SUM(C34:D34)</f>
        <v>-2600</v>
      </c>
    </row>
    <row r="35" spans="1:5" ht="14.25">
      <c r="A35" s="298"/>
      <c r="B35" s="270"/>
      <c r="C35" s="164"/>
      <c r="D35" s="167"/>
      <c r="E35" s="179"/>
    </row>
    <row r="36" spans="1:5" ht="18.75" customHeight="1">
      <c r="A36" s="298" t="s">
        <v>287</v>
      </c>
      <c r="B36" s="275" t="s">
        <v>321</v>
      </c>
      <c r="C36" s="164">
        <v>-73917</v>
      </c>
      <c r="D36" s="167">
        <v>-31956</v>
      </c>
      <c r="E36" s="179">
        <f>SUM(B36:D36)</f>
        <v>-105873</v>
      </c>
    </row>
    <row r="37" spans="1:5" ht="12.75">
      <c r="A37" s="125"/>
      <c r="B37" s="199"/>
      <c r="C37" s="126"/>
      <c r="D37" s="125"/>
      <c r="E37" s="199"/>
    </row>
    <row r="38" spans="1:5" ht="14.25">
      <c r="A38" s="298" t="s">
        <v>289</v>
      </c>
      <c r="B38" s="273" t="s">
        <v>291</v>
      </c>
      <c r="C38" s="168">
        <v>-50000</v>
      </c>
      <c r="D38" s="169"/>
      <c r="E38" s="184">
        <f>SUM(C38:D38)</f>
        <v>-50000</v>
      </c>
    </row>
    <row r="39" spans="1:5" ht="14.25">
      <c r="A39" s="298"/>
      <c r="B39" s="273"/>
      <c r="C39" s="168"/>
      <c r="D39" s="169"/>
      <c r="E39" s="184"/>
    </row>
    <row r="40" spans="1:5" ht="14.25">
      <c r="A40" s="298" t="s">
        <v>307</v>
      </c>
      <c r="B40" s="276" t="s">
        <v>293</v>
      </c>
      <c r="C40" s="168">
        <v>-6426</v>
      </c>
      <c r="D40" s="169"/>
      <c r="E40" s="184">
        <f>SUM(B40:D40)</f>
        <v>-6426</v>
      </c>
    </row>
    <row r="41" spans="1:5" ht="14.25">
      <c r="A41" s="298"/>
      <c r="B41" s="276"/>
      <c r="C41" s="168"/>
      <c r="D41" s="169"/>
      <c r="E41" s="184"/>
    </row>
    <row r="42" spans="1:5" ht="14.25">
      <c r="A42" s="298" t="s">
        <v>290</v>
      </c>
      <c r="B42" s="306" t="s">
        <v>316</v>
      </c>
      <c r="C42" s="307">
        <v>-50000</v>
      </c>
      <c r="D42" s="308"/>
      <c r="E42" s="308">
        <f>SUM(C42:D42)</f>
        <v>-50000</v>
      </c>
    </row>
    <row r="43" spans="1:5" ht="14.25">
      <c r="A43" s="298"/>
      <c r="B43" s="273"/>
      <c r="C43" s="170"/>
      <c r="D43" s="161"/>
      <c r="E43" s="179"/>
    </row>
    <row r="44" spans="1:5" ht="14.25">
      <c r="A44" s="298" t="s">
        <v>308</v>
      </c>
      <c r="B44" s="277" t="s">
        <v>295</v>
      </c>
      <c r="C44" s="168">
        <v>-5000</v>
      </c>
      <c r="D44" s="169"/>
      <c r="E44" s="184">
        <f>SUM(C44:D44)</f>
        <v>-5000</v>
      </c>
    </row>
    <row r="45" spans="1:5" ht="14.25">
      <c r="A45" s="298"/>
      <c r="B45" s="277"/>
      <c r="C45" s="168"/>
      <c r="D45" s="169"/>
      <c r="E45" s="184"/>
    </row>
    <row r="46" spans="1:5" ht="14.25">
      <c r="A46" s="298" t="s">
        <v>292</v>
      </c>
      <c r="B46" s="274" t="s">
        <v>313</v>
      </c>
      <c r="C46" s="168">
        <v>-18031</v>
      </c>
      <c r="D46" s="169"/>
      <c r="E46" s="184">
        <f>SUM(B46:D46)</f>
        <v>-18031</v>
      </c>
    </row>
    <row r="47" spans="1:5" ht="14.25">
      <c r="A47" s="298"/>
      <c r="B47" s="278"/>
      <c r="C47" s="168"/>
      <c r="D47" s="169"/>
      <c r="E47" s="184"/>
    </row>
    <row r="48" spans="1:5" ht="14.25">
      <c r="A48" s="298" t="s">
        <v>309</v>
      </c>
      <c r="B48" s="279" t="s">
        <v>314</v>
      </c>
      <c r="C48" s="168">
        <v>-20456</v>
      </c>
      <c r="D48" s="169"/>
      <c r="E48" s="184">
        <f>SUM(B48:D48)</f>
        <v>-20456</v>
      </c>
    </row>
    <row r="49" spans="1:5" ht="14.25">
      <c r="A49" s="298"/>
      <c r="B49" s="280"/>
      <c r="C49" s="168"/>
      <c r="D49" s="169"/>
      <c r="E49" s="184"/>
    </row>
    <row r="50" spans="1:5" ht="14.25">
      <c r="A50" s="298" t="s">
        <v>294</v>
      </c>
      <c r="B50" s="276" t="s">
        <v>297</v>
      </c>
      <c r="C50" s="168">
        <v>-7683</v>
      </c>
      <c r="D50" s="169"/>
      <c r="E50" s="184">
        <f>SUM(B50:D50)</f>
        <v>-7683</v>
      </c>
    </row>
    <row r="51" spans="1:5" ht="14.25">
      <c r="A51" s="296"/>
      <c r="B51" s="281"/>
      <c r="C51" s="168"/>
      <c r="D51" s="169"/>
      <c r="E51" s="184"/>
    </row>
    <row r="52" spans="1:5" ht="14.25">
      <c r="A52" s="296" t="s">
        <v>296</v>
      </c>
      <c r="B52" s="281" t="s">
        <v>298</v>
      </c>
      <c r="C52" s="168">
        <v>-2000</v>
      </c>
      <c r="D52" s="161"/>
      <c r="E52" s="184">
        <f>SUM(B52:D52)</f>
        <v>-2000</v>
      </c>
    </row>
    <row r="53" spans="1:5" ht="14.25">
      <c r="A53" s="298"/>
      <c r="B53" s="276"/>
      <c r="C53" s="170"/>
      <c r="D53" s="158"/>
      <c r="E53" s="179"/>
    </row>
    <row r="54" spans="1:5" ht="19.5" customHeight="1">
      <c r="A54" s="298" t="s">
        <v>317</v>
      </c>
      <c r="B54" s="282" t="s">
        <v>299</v>
      </c>
      <c r="C54" s="170">
        <v>-24000</v>
      </c>
      <c r="D54" s="161">
        <v>-236344</v>
      </c>
      <c r="E54" s="179">
        <f>SUM(A54:D54)</f>
        <v>-260344</v>
      </c>
    </row>
    <row r="55" spans="1:5" ht="15" thickBot="1">
      <c r="A55" s="298"/>
      <c r="B55" s="283"/>
      <c r="C55" s="171"/>
      <c r="D55" s="172"/>
      <c r="E55" s="202"/>
    </row>
    <row r="56" spans="1:5" ht="15.75" thickBot="1">
      <c r="A56" s="299">
        <v>3502</v>
      </c>
      <c r="B56" s="284" t="s">
        <v>300</v>
      </c>
      <c r="C56" s="173">
        <f>SUM(C57:C61)</f>
        <v>0</v>
      </c>
      <c r="D56" s="174">
        <f>SUM(D57:D61)</f>
        <v>2848373</v>
      </c>
      <c r="E56" s="153">
        <f>SUM(E57:E61)</f>
        <v>2848373</v>
      </c>
    </row>
    <row r="57" spans="1:5" ht="14.25">
      <c r="A57" s="300" t="s">
        <v>263</v>
      </c>
      <c r="B57" s="285" t="s">
        <v>301</v>
      </c>
      <c r="C57" s="175"/>
      <c r="D57" s="176">
        <v>1127494</v>
      </c>
      <c r="E57" s="177">
        <f>SUM(C57:D57)</f>
        <v>1127494</v>
      </c>
    </row>
    <row r="58" spans="1:5" ht="14.25">
      <c r="A58" s="298" t="s">
        <v>267</v>
      </c>
      <c r="B58" s="286" t="s">
        <v>302</v>
      </c>
      <c r="C58" s="178"/>
      <c r="D58" s="167">
        <v>1427093</v>
      </c>
      <c r="E58" s="179">
        <f>SUM(C58:D58)</f>
        <v>1427093</v>
      </c>
    </row>
    <row r="59" spans="1:5" ht="14.25">
      <c r="A59" s="298" t="s">
        <v>303</v>
      </c>
      <c r="B59" s="287" t="s">
        <v>304</v>
      </c>
      <c r="C59" s="180"/>
      <c r="D59" s="181">
        <v>57442</v>
      </c>
      <c r="E59" s="179">
        <f>SUM(C59:D59)</f>
        <v>57442</v>
      </c>
    </row>
    <row r="60" spans="1:5" ht="14.25">
      <c r="A60" s="298" t="s">
        <v>275</v>
      </c>
      <c r="B60" s="288" t="s">
        <v>310</v>
      </c>
      <c r="C60" s="182"/>
      <c r="D60" s="161">
        <v>236344</v>
      </c>
      <c r="E60" s="179">
        <f>SUM(D60)</f>
        <v>236344</v>
      </c>
    </row>
    <row r="61" spans="1:5" ht="15" thickBot="1">
      <c r="A61" s="296"/>
      <c r="B61" s="289"/>
      <c r="C61" s="183"/>
      <c r="D61" s="169"/>
      <c r="E61" s="184"/>
    </row>
    <row r="62" spans="1:5" ht="15.75" thickBot="1">
      <c r="A62" s="301">
        <v>4502</v>
      </c>
      <c r="B62" s="290" t="s">
        <v>33</v>
      </c>
      <c r="C62" s="173">
        <f>SUM(C63:C66)</f>
        <v>-1200162</v>
      </c>
      <c r="D62" s="173">
        <f>SUM(D63:D66)</f>
        <v>0</v>
      </c>
      <c r="E62" s="185">
        <f>SUM(E63:E66)</f>
        <v>-1200162</v>
      </c>
    </row>
    <row r="63" spans="1:5" ht="28.5">
      <c r="A63" s="300" t="s">
        <v>263</v>
      </c>
      <c r="B63" s="291" t="s">
        <v>305</v>
      </c>
      <c r="C63" s="186">
        <v>-1157162</v>
      </c>
      <c r="D63" s="187"/>
      <c r="E63" s="177">
        <f>SUM(B63:D63)</f>
        <v>-1157162</v>
      </c>
    </row>
    <row r="64" spans="1:5" ht="28.5">
      <c r="A64" s="298" t="s">
        <v>267</v>
      </c>
      <c r="B64" s="292" t="s">
        <v>306</v>
      </c>
      <c r="C64" s="188">
        <v>-11000</v>
      </c>
      <c r="D64" s="189"/>
      <c r="E64" s="179">
        <f>SUM(C64:D64)</f>
        <v>-11000</v>
      </c>
    </row>
    <row r="65" spans="1:5" ht="28.5">
      <c r="A65" s="298" t="s">
        <v>303</v>
      </c>
      <c r="B65" s="293" t="s">
        <v>322</v>
      </c>
      <c r="C65" s="183">
        <v>-16000</v>
      </c>
      <c r="D65" s="169"/>
      <c r="E65" s="184">
        <f>SUM(C65:D65)</f>
        <v>-16000</v>
      </c>
    </row>
    <row r="66" spans="1:5" ht="28.5">
      <c r="A66" s="298" t="s">
        <v>275</v>
      </c>
      <c r="B66" s="293" t="s">
        <v>323</v>
      </c>
      <c r="C66" s="183">
        <v>-16000</v>
      </c>
      <c r="D66" s="169"/>
      <c r="E66" s="184">
        <f>SUM(C66:D66)</f>
        <v>-16000</v>
      </c>
    </row>
    <row r="67" spans="1:5" ht="15" thickBot="1">
      <c r="A67" s="22"/>
      <c r="B67" s="293"/>
      <c r="C67" s="183"/>
      <c r="D67" s="169"/>
      <c r="E67" s="184"/>
    </row>
    <row r="68" spans="1:5" ht="15.75" thickBot="1">
      <c r="A68" s="302">
        <v>382</v>
      </c>
      <c r="B68" s="294" t="s">
        <v>34</v>
      </c>
      <c r="C68" s="190">
        <v>10000</v>
      </c>
      <c r="D68" s="191"/>
      <c r="E68" s="192">
        <v>10000</v>
      </c>
    </row>
    <row r="69" spans="1:5" ht="15.75" thickBot="1">
      <c r="A69" s="139">
        <v>65</v>
      </c>
      <c r="B69" s="265" t="s">
        <v>35</v>
      </c>
      <c r="C69" s="193">
        <v>-76510</v>
      </c>
      <c r="D69" s="194"/>
      <c r="E69" s="195">
        <f>SUM(C69:D69)</f>
        <v>-76510</v>
      </c>
    </row>
    <row r="70" spans="1:5" ht="14.25">
      <c r="A70" s="303"/>
      <c r="B70" s="295"/>
      <c r="C70" s="196"/>
      <c r="D70" s="158"/>
      <c r="E70" s="177"/>
    </row>
    <row r="71" spans="1:5" ht="15" thickBot="1">
      <c r="A71" s="22"/>
      <c r="B71" s="289"/>
      <c r="C71" s="183"/>
      <c r="D71" s="169"/>
      <c r="E71" s="184"/>
    </row>
    <row r="72" spans="1:5" ht="15.75" thickBot="1">
      <c r="A72" s="304"/>
      <c r="B72" s="309" t="s">
        <v>318</v>
      </c>
      <c r="C72" s="197">
        <f>C9+C11+C56+C62+C68+C69</f>
        <v>-3250244</v>
      </c>
      <c r="D72" s="197">
        <f>D9+D11+D56+D62+D68+D69</f>
        <v>-28244</v>
      </c>
      <c r="E72" s="198">
        <f>E9+E11+E56+E62+E68+E69</f>
        <v>-3278488</v>
      </c>
    </row>
  </sheetData>
  <printOptions/>
  <pageMargins left="0.3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Sillmäe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2013-01-24T12:12:10Z</cp:lastPrinted>
  <dcterms:created xsi:type="dcterms:W3CDTF">2013-01-22T13:22:41Z</dcterms:created>
  <dcterms:modified xsi:type="dcterms:W3CDTF">2013-02-04T12:02:35Z</dcterms:modified>
  <cp:category/>
  <cp:version/>
  <cp:contentType/>
  <cp:contentStatus/>
</cp:coreProperties>
</file>