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3"/>
  </bookViews>
  <sheets>
    <sheet name="Sillamäe linna 2020. 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<sst xmlns="http://schemas.openxmlformats.org/spreadsheetml/2006/main" count="626" uniqueCount="313">
  <si>
    <t xml:space="preserve">                                                                               Lisa</t>
  </si>
  <si>
    <t xml:space="preserve">                                                               Sillamäe Linnavolikogu</t>
  </si>
  <si>
    <t>SILLAMÄE LINNA 2020. AASTA EELARVE</t>
  </si>
  <si>
    <t>Kood</t>
  </si>
  <si>
    <t xml:space="preserve">                           Kirje nimetus</t>
  </si>
  <si>
    <t>Eelarve (tekkepõhine) eurodes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</si>
  <si>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</si>
  <si>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</si>
  <si>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</si>
  <si>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</si>
  <si>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</si>
  <si>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</si>
  <si>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</si>
  <si>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</si>
  <si>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</si>
  <si>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</si>
  <si>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</si>
  <si>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</si>
  <si>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</si>
  <si>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</si>
  <si>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</si>
  <si>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</si>
  <si>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</si>
  <si>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</si>
  <si>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</si>
  <si>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</si>
  <si>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</si>
  <si>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</si>
  <si>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</si>
  <si>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</si>
  <si>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</si>
  <si>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</si>
  <si>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</si>
  <si>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</si>
  <si>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</si>
  <si>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 xml:space="preserve">Põhivara soetuseks antav sihtfinantseerimine(-)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</si>
  <si>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</si>
  <si>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</si>
  <si>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</si>
  <si>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</si>
  <si>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</si>
  <si>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</si>
  <si>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</si>
  <si>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</si>
  <si>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>Nõuete ja kohustuste saldode muutus           (tekkepõhise e/a korral) (+ suurenemine/- vähenemine)</t>
  </si>
  <si>
    <t>Sillamäe linna 2020. aasta eelarve Lisa 1</t>
  </si>
  <si>
    <t>PÕHITEGEVUSE TULUD</t>
  </si>
  <si>
    <t>Tulu nimetus</t>
  </si>
  <si>
    <t>320</t>
  </si>
  <si>
    <t xml:space="preserve">Riigilõivud 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</si>
  <si>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</si>
  <si>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</si>
  <si>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</si>
  <si>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</si>
  <si>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</si>
  <si>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 xml:space="preserve">Laekumised haridusasutuste majandustegevusest </t>
  </si>
  <si>
    <t xml:space="preserve">Laekumised muusikakooli majandustegevusest </t>
  </si>
  <si>
    <t>Laekumised spordi- ja huvialakoolide tegevusest (Ulei)</t>
  </si>
  <si>
    <t>3221</t>
  </si>
  <si>
    <t>Laekumised kultuuri- ja kunstiasutuste majandustegevusest</t>
  </si>
  <si>
    <t>3222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</si>
  <si>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</si>
  <si>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</si>
  <si>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</si>
  <si>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</si>
  <si>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Lastekodu tulud</t>
  </si>
  <si>
    <t>Asenduskoduteenused</t>
  </si>
  <si>
    <t>Hoolekandeasutuse "Sügis" tulud</t>
  </si>
  <si>
    <t>3233</t>
  </si>
  <si>
    <t xml:space="preserve">Üüri- ja renditulud </t>
  </si>
  <si>
    <t>3238</t>
  </si>
  <si>
    <t>Toimetuse "Sillamäeski Vestnik" tulud</t>
  </si>
  <si>
    <t>Tasandusfond (lg 1)</t>
  </si>
  <si>
    <t>Toetusfond (lg 2) sh</t>
  </si>
  <si>
    <t>3520</t>
  </si>
  <si>
    <t>Hariduskulude toetus</t>
  </si>
  <si>
    <t>Koolilõuna toetus</t>
  </si>
  <si>
    <t>Tasandustoetus miinimumpalga tõstmiseks 1 184 - 1 315 euroni</t>
  </si>
  <si>
    <t>Huvihariduse- ja tegevuse toetus</t>
  </si>
  <si>
    <t>Kohalike teede hoiu toetus</t>
  </si>
  <si>
    <t>Asendus-ja järelhooldusteenuse toetus</t>
  </si>
  <si>
    <t>Toimetulekutoetus</t>
  </si>
  <si>
    <t>Raske ja sügava puudega lastele sotsiaalteenuste osutamise toetus</t>
  </si>
  <si>
    <t>Matusetoetus</t>
  </si>
  <si>
    <t>Rahvastikutoimingute kulude hüvitis</t>
  </si>
  <si>
    <t>3521</t>
  </si>
  <si>
    <t>Saadud tegevustoetused</t>
  </si>
  <si>
    <t>Muud saadud toetused tegevuskuludeks</t>
  </si>
  <si>
    <t>3500</t>
  </si>
  <si>
    <t>Sihtotstarbelised toetused Kultuuriministeeriumist (trükised)</t>
  </si>
  <si>
    <t>Sihtotstarbelised toetused Põllumajandusministeeriumist</t>
  </si>
  <si>
    <t>Sihtotstarbelised toetused</t>
  </si>
  <si>
    <t>Laekumised vee erikasutusest</t>
  </si>
  <si>
    <t>Trahvid</t>
  </si>
  <si>
    <t>Keskkonnale tekitatud kahju hüvitis</t>
  </si>
  <si>
    <t>Segalaadilised tulud</t>
  </si>
  <si>
    <t>PÕHITEGEVUSE  TULUD  KOKKU</t>
  </si>
  <si>
    <t xml:space="preserve">                                               Sillamäe linna 2020. aasta eelarve Lisa 2                                                     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</si>
  <si>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</si>
  <si>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</si>
  <si>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</si>
  <si>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</si>
  <si>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</si>
  <si>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</si>
  <si>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</si>
  <si>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</si>
  <si>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</si>
  <si>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</si>
  <si>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60</t>
  </si>
  <si>
    <t>Muud kulud</t>
  </si>
  <si>
    <t>Linna Raamatupidamine</t>
  </si>
  <si>
    <t>01330</t>
  </si>
  <si>
    <t>Arendusprojektid</t>
  </si>
  <si>
    <t>45</t>
  </si>
  <si>
    <t>Tööhõive ja ettevõtluse toetamise projektid</t>
  </si>
  <si>
    <t>01600</t>
  </si>
  <si>
    <t>Omavalitsuste liikmemaksud ja ühistegevuse kulud</t>
  </si>
  <si>
    <t>452</t>
  </si>
  <si>
    <t>01800</t>
  </si>
  <si>
    <t>01114</t>
  </si>
  <si>
    <t xml:space="preserve">Reservfond   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</si>
  <si>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</si>
  <si>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</si>
  <si>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</si>
  <si>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</si>
  <si>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</si>
  <si>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</si>
  <si>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</si>
  <si>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</si>
  <si>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Liikluskorraldus</t>
  </si>
  <si>
    <t>04512</t>
  </si>
  <si>
    <t>Reisijate veo toetus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</si>
  <si>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</si>
  <si>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</si>
  <si>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</si>
  <si>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</si>
  <si>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</si>
  <si>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</si>
  <si>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05100</t>
  </si>
  <si>
    <t xml:space="preserve">Jäätmekäitlus </t>
  </si>
  <si>
    <t>05101</t>
  </si>
  <si>
    <t xml:space="preserve">Avalike alade puhastus </t>
  </si>
  <si>
    <t>05400</t>
  </si>
  <si>
    <t>Bioloogilise mitmekesisuse ja maastiku kaitse</t>
  </si>
  <si>
    <t>05600</t>
  </si>
  <si>
    <t xml:space="preserve">Ülalnimetamata keskkonna kulud </t>
  </si>
  <si>
    <t>06</t>
  </si>
  <si>
    <t>Elamu- ja kommunaalmajandus</t>
  </si>
  <si>
    <t>06100</t>
  </si>
  <si>
    <t>Elamute remonditööde toetus</t>
  </si>
  <si>
    <t>Elamute hoovide heakord</t>
  </si>
  <si>
    <t>Korteriühistute asutamise ja tegevusega seotud kulude katteks</t>
  </si>
  <si>
    <t>Munitsipaalkorterite korrashoid ja ülalpidamine</t>
  </si>
  <si>
    <t>55</t>
  </si>
  <si>
    <t>06300</t>
  </si>
  <si>
    <t>Veevarustus</t>
  </si>
  <si>
    <t>06400</t>
  </si>
  <si>
    <t>Tänavavalgustus</t>
  </si>
  <si>
    <t>06605</t>
  </si>
  <si>
    <t>Kalmistu</t>
  </si>
  <si>
    <t xml:space="preserve">Hulkuvate loomade püüdmine </t>
  </si>
  <si>
    <t>Saun</t>
  </si>
  <si>
    <t xml:space="preserve">Eespool nimetamata elamu- ja kommunaalkulud </t>
  </si>
  <si>
    <t>Ülalnimetamata kulud (hoonete kindlustus)</t>
  </si>
  <si>
    <t>Kinnistute ja hoonete hooldus: V.Tškalovi  1a - s.h.</t>
  </si>
  <si>
    <t>08</t>
  </si>
  <si>
    <t>Vaba aeg ja kultuur</t>
  </si>
  <si>
    <t>08102</t>
  </si>
  <si>
    <t>Spordikompleks Kalev</t>
  </si>
  <si>
    <t>50</t>
  </si>
  <si>
    <t xml:space="preserve"> </t>
  </si>
  <si>
    <t>Spordiklubid</t>
  </si>
  <si>
    <t>Linna spordiüritused</t>
  </si>
  <si>
    <t>08107</t>
  </si>
  <si>
    <t>MTÜ Noorte Omaalgatuse Toetamise Organisatsioon - ESN</t>
  </si>
  <si>
    <t>Sillamäe Avatud Noortekeskuse tegevuseks, sh</t>
  </si>
  <si>
    <t>MTÜ Sillamäe Avatud Lastekeskus Kodusoojus</t>
  </si>
  <si>
    <t>Linna noorte vabaajaüritused</t>
  </si>
  <si>
    <t>Laste ja noorte laagrid</t>
  </si>
  <si>
    <t>08201</t>
  </si>
  <si>
    <t>Sillamae Raamatukogu</t>
  </si>
  <si>
    <t>08202</t>
  </si>
  <si>
    <t>Kultuurikeskus</t>
  </si>
  <si>
    <t>Muud kultuurikorralduslikud kulud</t>
  </si>
  <si>
    <t>MTÜ Teater-stuudio "Teine Taevas"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</si>
  <si>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</si>
  <si>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</si>
  <si>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</si>
  <si>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</si>
  <si>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</si>
  <si>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Venemaa Kodanike ja Pensionäride Liit</t>
  </si>
  <si>
    <t>08203</t>
  </si>
  <si>
    <t>Linna Muuseum</t>
  </si>
  <si>
    <t>08300</t>
  </si>
  <si>
    <t>Toimetus Sillamäeski Vestnik</t>
  </si>
  <si>
    <t>Ringhäälingu- ja kirjastamisteenused</t>
  </si>
  <si>
    <t>08400</t>
  </si>
  <si>
    <t>Sillamäe Õigeusu Pühapäevakool MTÜ (SÕPK "RADUGA")</t>
  </si>
  <si>
    <t>09</t>
  </si>
  <si>
    <t>Haridus</t>
  </si>
  <si>
    <t>09110</t>
  </si>
  <si>
    <t>Lasteaed Pääsupesa</t>
  </si>
  <si>
    <t xml:space="preserve">             linnaeelarvest</t>
  </si>
  <si>
    <t xml:space="preserve">             riigieelarvest</t>
  </si>
  <si>
    <t xml:space="preserve">Majandamiskulud </t>
  </si>
  <si>
    <t>Lasteaed Rukkilill</t>
  </si>
  <si>
    <t>Lasteaed Päikseke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</si>
  <si>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</si>
  <si>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</si>
  <si>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</si>
  <si>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</si>
  <si>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</si>
  <si>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>Vanalinna Kool</t>
  </si>
  <si>
    <t>Kannuka Kool</t>
  </si>
  <si>
    <t>Sillamäe Gümnaasium</t>
  </si>
  <si>
    <t>09213</t>
  </si>
  <si>
    <t>Muud hariduskorralduslikud kulud</t>
  </si>
  <si>
    <t>Teistes KOV õppijate kulud</t>
  </si>
  <si>
    <t>Põhikoolide reserv</t>
  </si>
  <si>
    <t>09510</t>
  </si>
  <si>
    <t>Muusikakool</t>
  </si>
  <si>
    <t>Huvi- ja Noortekeskus Ulei</t>
  </si>
  <si>
    <t>09601</t>
  </si>
  <si>
    <t>Koolitoit</t>
  </si>
  <si>
    <t>10</t>
  </si>
  <si>
    <t>Sotsiaalne kaitse</t>
  </si>
  <si>
    <t>10200</t>
  </si>
  <si>
    <t>Hoolekandeasutus "Sügis"</t>
  </si>
  <si>
    <t>41</t>
  </si>
  <si>
    <t>Sotsiaaltoetused</t>
  </si>
  <si>
    <t>10400</t>
  </si>
  <si>
    <t>Laste Hoolekande Asutus Lootus</t>
  </si>
  <si>
    <t xml:space="preserve">            MTÜ Päikesekiir</t>
  </si>
  <si>
    <t>Asendus- ja järelhooldusteenuse toetus</t>
  </si>
  <si>
    <t>10701</t>
  </si>
  <si>
    <t>Toimetulekutoetuse maksmise korraldamise hüvitis</t>
  </si>
  <si>
    <t>Sotsiaaltoetuste ja -teenuste osutamise toetus</t>
  </si>
  <si>
    <t>10121</t>
  </si>
  <si>
    <t>Hooldustoetus</t>
  </si>
  <si>
    <t>Raske ja sügava puudega lastele abi osutamise toetus</t>
  </si>
  <si>
    <t>10402</t>
  </si>
  <si>
    <t>Muu perekondade ja laste sotsiaalne kaitse</t>
  </si>
  <si>
    <t>Toetus linna sotsiaalhoolekande üritusteks</t>
  </si>
  <si>
    <t>10120</t>
  </si>
  <si>
    <t>MTÜ Miloserdie</t>
  </si>
  <si>
    <t>PÕHITEGEVUSE  KULUD  KOKKU</t>
  </si>
  <si>
    <t xml:space="preserve">                                                                                                                                 Sillamäe linna 2020. aasta eelarve Lisa 3                                                                     </t>
  </si>
  <si>
    <t>INVESTEERIMISTEGEVUS</t>
  </si>
  <si>
    <t xml:space="preserve">     Finantseerimisallikad,</t>
  </si>
  <si>
    <t>eurodes</t>
  </si>
  <si>
    <t>Linn</t>
  </si>
  <si>
    <t>Toetused</t>
  </si>
  <si>
    <t>Kokku</t>
  </si>
  <si>
    <t>Korterid</t>
  </si>
  <si>
    <t>Põhivara soetus (-) sh</t>
  </si>
  <si>
    <t>1.</t>
  </si>
  <si>
    <t xml:space="preserve">Linnavalitsuse hoone remont </t>
  </si>
  <si>
    <t>2.</t>
  </si>
  <si>
    <t xml:space="preserve">Teede remont </t>
  </si>
  <si>
    <t>3.</t>
  </si>
  <si>
    <t xml:space="preserve">Viru puiestee projekteerimine ja ümberehitus </t>
  </si>
  <si>
    <t>4.</t>
  </si>
  <si>
    <t>5.</t>
  </si>
  <si>
    <t xml:space="preserve">Rannapromenaadi rajamine  </t>
  </si>
  <si>
    <t>6.</t>
  </si>
  <si>
    <t>7.</t>
  </si>
  <si>
    <t xml:space="preserve">Lastemänguväljaku rajamine </t>
  </si>
  <si>
    <t>8.</t>
  </si>
  <si>
    <t>9.</t>
  </si>
  <si>
    <t>J.Gagarini tänaval  jalakäijate liikumise korraldamise projekteerimine</t>
  </si>
  <si>
    <t>10.</t>
  </si>
  <si>
    <t>Väikesadama projekteerimine</t>
  </si>
  <si>
    <t>11.</t>
  </si>
  <si>
    <t xml:space="preserve">Kesk tänaval asuva Sõtke jõe tammi renoveerimine </t>
  </si>
  <si>
    <t>12.</t>
  </si>
  <si>
    <t xml:space="preserve">Jäätmejaama projekteerimine  ja ehitamine </t>
  </si>
  <si>
    <t>13.</t>
  </si>
  <si>
    <t xml:space="preserve">Tänavavalgustuse taristu projekteerimine ja renoveerimine </t>
  </si>
  <si>
    <t>14.</t>
  </si>
  <si>
    <t>15.</t>
  </si>
  <si>
    <t>Sillamäe kergejõustiku- ja jalgpallistaadioni projekteerimine</t>
  </si>
  <si>
    <t>16.</t>
  </si>
  <si>
    <t>Sillamäe Kultuurikeskuse Kesk tn 24 territooriumi heakorrastus - ja parkimisplatsi projekteerimine</t>
  </si>
  <si>
    <t>17.</t>
  </si>
  <si>
    <t>18.</t>
  </si>
  <si>
    <t>19.</t>
  </si>
  <si>
    <t>20.</t>
  </si>
  <si>
    <t>21.</t>
  </si>
  <si>
    <t>22.</t>
  </si>
  <si>
    <t>Sillamäe Vanalinna Kooli hoone projekteerimine ja ehitamine</t>
  </si>
  <si>
    <t>23.</t>
  </si>
  <si>
    <t>24.</t>
  </si>
  <si>
    <t>Põhivara soetuseks saadav sihtfinantseerimine(+) sh</t>
  </si>
  <si>
    <t>Majandus- ja Kommunikatsiooniministeerium, Kohaliku tee ehitamiseks juhtumipõhine investeeringutoetus</t>
  </si>
  <si>
    <t>Riigi Tugiteenuste Keskus, Euroopa Regionaalarengu Fond</t>
  </si>
  <si>
    <t>SA Keskkonnainvesteeringute Keskus, Euroopa Liidu Ühtekuuluvusfond</t>
  </si>
  <si>
    <t>SA Innove, Põhikoolivõrgu korrastamine perioodil 2014–2020, Euroopa Liidu Ühtekuuluvusfond</t>
  </si>
  <si>
    <t>Riigi Tugiteenuste Keskus</t>
  </si>
  <si>
    <t>Põhivara soetuseks antav sihtfinantseerimine(-)</t>
  </si>
  <si>
    <t>SA Sillamäe Haigla juurdepääsutee remont</t>
  </si>
  <si>
    <t>INVESTEERIMISTEGEVUS  KOKKU:</t>
  </si>
  <si>
    <t>Projekti koostamine  „Terviserajale elektrikaabli ja elektrikilbi paigaldamine“</t>
  </si>
  <si>
    <t>Sillamäe Eesti Põhikoolis tulekindlate akende paigaldamine. (Päästeameti ettekirjutuse täitmine)</t>
  </si>
  <si>
    <t xml:space="preserve">                                           30. jaanuari 2020. a määrusele nr …</t>
  </si>
  <si>
    <t xml:space="preserve">Sillamäe Kultuurikeskust (Kesk 24) ümbritseva territooriumi heakorrastus </t>
  </si>
  <si>
    <t>Sillamäe Kultuurikeskuse (Kesk tn 24) parkettpõrandate remont</t>
  </si>
  <si>
    <t>Sillamäe Raamatukogu katuse remont</t>
  </si>
  <si>
    <t>Sillamäe Muuseumi rõdupiirde taastamine (Päästeameti ettekirjutuse täitmine)</t>
  </si>
  <si>
    <t>Sillamäe Spordikompleks Kalev. Hoone tuleohutusalase projekti koostamine. (Päästeameti ettekirjutuse täitmine)</t>
  </si>
  <si>
    <t>Sillamäe Vanalinna Kool. V.Tškalovi tn 25 hoone ruumide ümberehitamine söökla- ja söögiruumiks</t>
  </si>
  <si>
    <t>Sillamäe Kannuka Kool.  Videovalvesüsteemi paigaldamine hoones</t>
  </si>
  <si>
    <t>Sillamäe Lasteaed Pääsupesa. Hoone sokli ja sillutisriba remont</t>
  </si>
  <si>
    <t xml:space="preserve">Laste Hoolekande Asutuse Lootus hoone rekonstrueerimistööd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</si>
</sst>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0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6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5" fillId="0" borderId="0" xfId="57" applyFont="1" applyFill="1" applyBorder="1" applyProtection="1">
      <alignment/>
      <protection locked="0"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57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center" vertical="center"/>
      <protection locked="0"/>
    </xf>
    <xf numFmtId="0" fontId="6" fillId="0" borderId="13" xfId="57" applyFont="1" applyFill="1" applyBorder="1" applyAlignment="1" applyProtection="1">
      <alignment horizontal="center" vertical="center"/>
      <protection locked="0"/>
    </xf>
    <xf numFmtId="0" fontId="8" fillId="7" borderId="10" xfId="57" applyFont="1" applyFill="1" applyBorder="1">
      <alignment/>
      <protection/>
    </xf>
    <xf numFmtId="0" fontId="8" fillId="7" borderId="14" xfId="57" applyFont="1" applyFill="1" applyBorder="1">
      <alignment/>
      <protection/>
    </xf>
    <xf numFmtId="0" fontId="8" fillId="7" borderId="15" xfId="57" applyFont="1" applyFill="1" applyBorder="1">
      <alignment/>
      <protection/>
    </xf>
    <xf numFmtId="3" fontId="8" fillId="7" borderId="16" xfId="57" applyNumberFormat="1" applyFont="1" applyFill="1" applyBorder="1" applyAlignment="1" applyProtection="1">
      <alignment/>
      <protection/>
    </xf>
    <xf numFmtId="0" fontId="7" fillId="0" borderId="17" xfId="69" applyFont="1" applyBorder="1">
      <alignment/>
      <protection/>
    </xf>
    <xf numFmtId="0" fontId="7" fillId="0" borderId="11" xfId="55" applyFont="1" applyFill="1" applyBorder="1">
      <alignment/>
      <protection/>
    </xf>
    <xf numFmtId="0" fontId="7" fillId="0" borderId="13" xfId="57" applyFont="1" applyFill="1" applyBorder="1">
      <alignment/>
      <protection/>
    </xf>
    <xf numFmtId="3" fontId="7" fillId="0" borderId="12" xfId="57" applyNumberFormat="1" applyFont="1" applyFill="1" applyBorder="1" applyAlignment="1" applyProtection="1">
      <alignment/>
      <protection/>
    </xf>
    <xf numFmtId="0" fontId="9" fillId="0" borderId="18" xfId="69" applyFont="1" applyBorder="1">
      <alignment/>
      <protection/>
    </xf>
    <xf numFmtId="0" fontId="9" fillId="0" borderId="19" xfId="57" applyFont="1" applyFill="1" applyBorder="1">
      <alignment/>
      <protection/>
    </xf>
    <xf numFmtId="0" fontId="9" fillId="0" borderId="20" xfId="57" applyFont="1" applyFill="1" applyBorder="1">
      <alignment/>
      <protection/>
    </xf>
    <xf numFmtId="3" fontId="9" fillId="0" borderId="21" xfId="0" applyNumberFormat="1" applyFont="1" applyBorder="1" applyAlignment="1">
      <alignment wrapText="1"/>
    </xf>
    <xf numFmtId="0" fontId="9" fillId="0" borderId="22" xfId="69" applyFont="1" applyBorder="1">
      <alignment/>
      <protection/>
    </xf>
    <xf numFmtId="0" fontId="9" fillId="0" borderId="23" xfId="57" applyFont="1" applyFill="1" applyBorder="1">
      <alignment/>
      <protection/>
    </xf>
    <xf numFmtId="0" fontId="9" fillId="0" borderId="24" xfId="57" applyFont="1" applyFill="1" applyBorder="1">
      <alignment/>
      <protection/>
    </xf>
    <xf numFmtId="3" fontId="9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11" xfId="57" applyFont="1" applyFill="1" applyBorder="1">
      <alignment/>
      <protection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69" applyNumberFormat="1" applyFont="1" applyBorder="1">
      <alignment/>
      <protection/>
    </xf>
    <xf numFmtId="0" fontId="9" fillId="0" borderId="24" xfId="55" applyFont="1" applyFill="1" applyBorder="1">
      <alignment/>
      <protection/>
    </xf>
    <xf numFmtId="3" fontId="3" fillId="0" borderId="34" xfId="57" applyNumberFormat="1" applyFont="1" applyFill="1" applyBorder="1" applyAlignment="1" applyProtection="1">
      <alignment/>
      <protection locked="0"/>
    </xf>
    <xf numFmtId="0" fontId="9" fillId="0" borderId="24" xfId="55" applyFont="1" applyFill="1" applyBorder="1" applyAlignment="1">
      <alignment/>
      <protection/>
    </xf>
    <xf numFmtId="3" fontId="3" fillId="0" borderId="34" xfId="57" applyNumberFormat="1" applyFont="1" applyFill="1" applyBorder="1" applyAlignment="1" applyProtection="1">
      <alignment/>
      <protection/>
    </xf>
    <xf numFmtId="0" fontId="9" fillId="0" borderId="26" xfId="69" applyFont="1" applyBorder="1">
      <alignment/>
      <protection/>
    </xf>
    <xf numFmtId="0" fontId="9" fillId="0" borderId="27" xfId="57" applyFont="1" applyFill="1" applyBorder="1">
      <alignment/>
      <protection/>
    </xf>
    <xf numFmtId="0" fontId="9" fillId="0" borderId="25" xfId="55" applyFont="1" applyFill="1" applyBorder="1" applyAlignment="1">
      <alignment/>
      <protection/>
    </xf>
    <xf numFmtId="3" fontId="3" fillId="0" borderId="28" xfId="57" applyNumberFormat="1" applyFont="1" applyFill="1" applyBorder="1" applyAlignment="1" applyProtection="1">
      <alignment/>
      <protection/>
    </xf>
    <xf numFmtId="0" fontId="7" fillId="0" borderId="13" xfId="57" applyFont="1" applyFill="1" applyBorder="1" applyAlignment="1">
      <alignment/>
      <protection/>
    </xf>
    <xf numFmtId="0" fontId="7" fillId="0" borderId="35" xfId="69" applyFont="1" applyBorder="1">
      <alignment/>
      <protection/>
    </xf>
    <xf numFmtId="0" fontId="7" fillId="0" borderId="14" xfId="57" applyFont="1" applyFill="1" applyBorder="1">
      <alignment/>
      <protection/>
    </xf>
    <xf numFmtId="0" fontId="9" fillId="0" borderId="36" xfId="57" applyFont="1" applyFill="1" applyBorder="1" applyAlignment="1">
      <alignment/>
      <protection/>
    </xf>
    <xf numFmtId="3" fontId="3" fillId="0" borderId="37" xfId="57" applyNumberFormat="1" applyFont="1" applyFill="1" applyBorder="1" applyProtection="1">
      <alignment/>
      <protection locked="0"/>
    </xf>
    <xf numFmtId="0" fontId="9" fillId="0" borderId="38" xfId="69" applyFont="1" applyBorder="1">
      <alignment/>
      <protection/>
    </xf>
    <xf numFmtId="0" fontId="3" fillId="0" borderId="20" xfId="57" applyFont="1" applyFill="1" applyBorder="1" applyAlignment="1">
      <alignment/>
      <protection/>
    </xf>
    <xf numFmtId="3" fontId="3" fillId="0" borderId="37" xfId="57" applyNumberFormat="1" applyFont="1" applyFill="1" applyBorder="1" applyAlignment="1" applyProtection="1">
      <alignment/>
      <protection/>
    </xf>
    <xf numFmtId="0" fontId="9" fillId="0" borderId="24" xfId="57" applyFont="1" applyFill="1" applyBorder="1" applyAlignment="1">
      <alignment/>
      <protection/>
    </xf>
    <xf numFmtId="0" fontId="10" fillId="0" borderId="23" xfId="57" applyFont="1" applyFill="1" applyBorder="1">
      <alignment/>
      <protection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8" fillId="7" borderId="17" xfId="57" applyFont="1" applyFill="1" applyBorder="1">
      <alignment/>
      <protection/>
    </xf>
    <xf numFmtId="0" fontId="8" fillId="7" borderId="11" xfId="57" applyFont="1" applyFill="1" applyBorder="1">
      <alignment/>
      <protection/>
    </xf>
    <xf numFmtId="0" fontId="8" fillId="7" borderId="13" xfId="57" applyFont="1" applyFill="1" applyBorder="1">
      <alignment/>
      <protection/>
    </xf>
    <xf numFmtId="3" fontId="8" fillId="7" borderId="12" xfId="57" applyNumberFormat="1" applyFont="1" applyFill="1" applyBorder="1" applyAlignment="1" applyProtection="1">
      <alignment/>
      <protection/>
    </xf>
    <xf numFmtId="0" fontId="7" fillId="0" borderId="42" xfId="69" applyFont="1" applyBorder="1">
      <alignment/>
      <protection/>
    </xf>
    <xf numFmtId="0" fontId="7" fillId="0" borderId="43" xfId="57" applyFont="1" applyFill="1" applyBorder="1">
      <alignment/>
      <protection/>
    </xf>
    <xf numFmtId="0" fontId="7" fillId="0" borderId="44" xfId="57" applyFont="1" applyFill="1" applyBorder="1">
      <alignment/>
      <protection/>
    </xf>
    <xf numFmtId="3" fontId="7" fillId="0" borderId="45" xfId="57" applyNumberFormat="1" applyFont="1" applyFill="1" applyBorder="1" applyAlignment="1" applyProtection="1">
      <alignment/>
      <protection/>
    </xf>
    <xf numFmtId="0" fontId="3" fillId="0" borderId="24" xfId="57" applyFont="1" applyFill="1" applyBorder="1">
      <alignment/>
      <protection/>
    </xf>
    <xf numFmtId="3" fontId="3" fillId="0" borderId="22" xfId="57" applyNumberFormat="1" applyFont="1" applyFill="1" applyBorder="1" applyAlignment="1" applyProtection="1">
      <alignment/>
      <protection/>
    </xf>
    <xf numFmtId="0" fontId="3" fillId="0" borderId="23" xfId="57" applyFont="1" applyFill="1" applyBorder="1">
      <alignment/>
      <protection/>
    </xf>
    <xf numFmtId="0" fontId="3" fillId="0" borderId="27" xfId="57" applyFont="1" applyFill="1" applyBorder="1">
      <alignment/>
      <protection/>
    </xf>
    <xf numFmtId="0" fontId="3" fillId="0" borderId="25" xfId="57" applyFont="1" applyFill="1" applyBorder="1">
      <alignment/>
      <protection/>
    </xf>
    <xf numFmtId="3" fontId="3" fillId="0" borderId="28" xfId="57" applyNumberFormat="1" applyFont="1" applyFill="1" applyBorder="1" applyAlignment="1" applyProtection="1">
      <alignment/>
      <protection locked="0"/>
    </xf>
    <xf numFmtId="3" fontId="3" fillId="0" borderId="46" xfId="57" applyNumberFormat="1" applyFont="1" applyFill="1" applyBorder="1" applyAlignment="1" applyProtection="1">
      <alignment/>
      <protection/>
    </xf>
    <xf numFmtId="3" fontId="3" fillId="0" borderId="38" xfId="57" applyNumberFormat="1" applyFont="1" applyFill="1" applyBorder="1" applyAlignment="1" applyProtection="1">
      <alignment/>
      <protection/>
    </xf>
    <xf numFmtId="0" fontId="10" fillId="0" borderId="27" xfId="57" applyFont="1" applyFill="1" applyBorder="1">
      <alignment/>
      <protection/>
    </xf>
    <xf numFmtId="0" fontId="9" fillId="0" borderId="25" xfId="57" applyFont="1" applyFill="1" applyBorder="1">
      <alignment/>
      <protection/>
    </xf>
    <xf numFmtId="3" fontId="3" fillId="0" borderId="39" xfId="57" applyNumberFormat="1" applyFont="1" applyFill="1" applyBorder="1" applyAlignment="1" applyProtection="1">
      <alignment/>
      <protection locked="0"/>
    </xf>
    <xf numFmtId="0" fontId="8" fillId="7" borderId="17" xfId="55" applyFont="1" applyFill="1" applyBorder="1" applyAlignment="1">
      <alignment horizontal="left"/>
      <protection/>
    </xf>
    <xf numFmtId="0" fontId="8" fillId="7" borderId="11" xfId="55" applyFont="1" applyFill="1" applyBorder="1" applyAlignment="1">
      <alignment horizontal="left"/>
      <protection/>
    </xf>
    <xf numFmtId="0" fontId="8" fillId="7" borderId="13" xfId="55" applyFont="1" applyFill="1" applyBorder="1">
      <alignment/>
      <protection/>
    </xf>
    <xf numFmtId="3" fontId="8" fillId="7" borderId="47" xfId="55" applyNumberFormat="1" applyFont="1" applyFill="1" applyBorder="1">
      <alignment/>
      <protection/>
    </xf>
    <xf numFmtId="3" fontId="9" fillId="0" borderId="35" xfId="0" applyNumberFormat="1" applyFont="1" applyBorder="1" applyAlignment="1">
      <alignment/>
    </xf>
    <xf numFmtId="0" fontId="8" fillId="7" borderId="17" xfId="55" applyFont="1" applyFill="1" applyBorder="1" applyAlignment="1">
      <alignment horizontal="center"/>
      <protection/>
    </xf>
    <xf numFmtId="0" fontId="8" fillId="7" borderId="11" xfId="55" applyFont="1" applyFill="1" applyBorder="1" applyAlignment="1">
      <alignment horizontal="center"/>
      <protection/>
    </xf>
    <xf numFmtId="0" fontId="8" fillId="7" borderId="13" xfId="55" applyFont="1" applyFill="1" applyBorder="1" applyAlignment="1">
      <alignment horizontal="center"/>
      <protection/>
    </xf>
    <xf numFmtId="3" fontId="8" fillId="7" borderId="47" xfId="55" applyNumberFormat="1" applyFont="1" applyFill="1" applyBorder="1" applyAlignment="1">
      <alignment/>
      <protection/>
    </xf>
    <xf numFmtId="3" fontId="3" fillId="0" borderId="21" xfId="57" applyNumberFormat="1" applyFont="1" applyFill="1" applyBorder="1" applyAlignment="1" applyProtection="1">
      <alignment/>
      <protection locked="0"/>
    </xf>
    <xf numFmtId="3" fontId="3" fillId="0" borderId="38" xfId="57" applyNumberFormat="1" applyFont="1" applyFill="1" applyBorder="1" applyAlignment="1" applyProtection="1">
      <alignment/>
      <protection locked="0"/>
    </xf>
    <xf numFmtId="0" fontId="9" fillId="0" borderId="23" xfId="55" applyFont="1" applyFill="1" applyBorder="1" applyAlignment="1">
      <alignment horizontal="left"/>
      <protection/>
    </xf>
    <xf numFmtId="3" fontId="9" fillId="0" borderId="38" xfId="55" applyNumberFormat="1" applyFont="1" applyBorder="1">
      <alignment/>
      <protection/>
    </xf>
    <xf numFmtId="0" fontId="9" fillId="0" borderId="23" xfId="57" applyFont="1" applyFill="1" applyBorder="1" applyAlignment="1">
      <alignment/>
      <protection/>
    </xf>
    <xf numFmtId="3" fontId="9" fillId="0" borderId="39" xfId="0" applyNumberFormat="1" applyFont="1" applyBorder="1" applyAlignment="1">
      <alignment/>
    </xf>
    <xf numFmtId="0" fontId="8" fillId="33" borderId="29" xfId="57" applyFont="1" applyFill="1" applyBorder="1">
      <alignment/>
      <protection/>
    </xf>
    <xf numFmtId="0" fontId="8" fillId="33" borderId="30" xfId="57" applyFont="1" applyFill="1" applyBorder="1">
      <alignment/>
      <protection/>
    </xf>
    <xf numFmtId="0" fontId="8" fillId="33" borderId="31" xfId="57" applyFont="1" applyFill="1" applyBorder="1">
      <alignment/>
      <protection/>
    </xf>
    <xf numFmtId="3" fontId="8" fillId="33" borderId="35" xfId="55" applyNumberFormat="1" applyFont="1" applyFill="1" applyBorder="1">
      <alignment/>
      <protection/>
    </xf>
    <xf numFmtId="0" fontId="10" fillId="7" borderId="17" xfId="55" applyFont="1" applyFill="1" applyBorder="1">
      <alignment/>
      <protection/>
    </xf>
    <xf numFmtId="0" fontId="6" fillId="7" borderId="11" xfId="55" applyFont="1" applyFill="1" applyBorder="1">
      <alignment/>
      <protection/>
    </xf>
    <xf numFmtId="0" fontId="6" fillId="7" borderId="13" xfId="55" applyFont="1" applyFill="1" applyBorder="1">
      <alignment/>
      <protection/>
    </xf>
    <xf numFmtId="3" fontId="10" fillId="7" borderId="47" xfId="55" applyNumberFormat="1" applyFont="1" applyFill="1" applyBorder="1">
      <alignment/>
      <protection/>
    </xf>
    <xf numFmtId="0" fontId="9" fillId="0" borderId="21" xfId="69" applyFont="1" applyBorder="1">
      <alignment/>
      <protection/>
    </xf>
    <xf numFmtId="0" fontId="10" fillId="0" borderId="46" xfId="57" applyFont="1" applyFill="1" applyBorder="1">
      <alignment/>
      <protection/>
    </xf>
    <xf numFmtId="0" fontId="10" fillId="0" borderId="48" xfId="57" applyFont="1" applyFill="1" applyBorder="1">
      <alignment/>
      <protection/>
    </xf>
    <xf numFmtId="3" fontId="10" fillId="0" borderId="46" xfId="55" applyNumberFormat="1" applyFont="1" applyBorder="1">
      <alignment/>
      <protection/>
    </xf>
    <xf numFmtId="0" fontId="9" fillId="0" borderId="49" xfId="57" applyFont="1" applyFill="1" applyBorder="1" applyAlignment="1">
      <alignment wrapText="1"/>
      <protection/>
    </xf>
    <xf numFmtId="3" fontId="9" fillId="0" borderId="21" xfId="55" applyNumberFormat="1" applyFont="1" applyBorder="1">
      <alignment/>
      <protection/>
    </xf>
    <xf numFmtId="0" fontId="10" fillId="0" borderId="38" xfId="57" applyFont="1" applyFill="1" applyBorder="1">
      <alignment/>
      <protection/>
    </xf>
    <xf numFmtId="0" fontId="9" fillId="0" borderId="22" xfId="57" applyFont="1" applyFill="1" applyBorder="1">
      <alignment/>
      <protection/>
    </xf>
    <xf numFmtId="3" fontId="10" fillId="0" borderId="38" xfId="55" applyNumberFormat="1" applyFont="1" applyFill="1" applyBorder="1">
      <alignment/>
      <protection/>
    </xf>
    <xf numFmtId="0" fontId="9" fillId="0" borderId="39" xfId="69" applyFont="1" applyBorder="1">
      <alignment/>
      <protection/>
    </xf>
    <xf numFmtId="0" fontId="9" fillId="0" borderId="40" xfId="57" applyFont="1" applyFill="1" applyBorder="1">
      <alignment/>
      <protection/>
    </xf>
    <xf numFmtId="0" fontId="9" fillId="0" borderId="50" xfId="57" applyFont="1" applyFill="1" applyBorder="1">
      <alignment/>
      <protection/>
    </xf>
    <xf numFmtId="3" fontId="9" fillId="0" borderId="51" xfId="55" applyNumberFormat="1" applyFont="1" applyBorder="1">
      <alignment/>
      <protection/>
    </xf>
    <xf numFmtId="0" fontId="10" fillId="0" borderId="10" xfId="57" applyFont="1" applyFill="1" applyBorder="1">
      <alignment/>
      <protection/>
    </xf>
    <xf numFmtId="0" fontId="10" fillId="0" borderId="14" xfId="57" applyFont="1" applyFill="1" applyBorder="1">
      <alignment/>
      <protection/>
    </xf>
    <xf numFmtId="0" fontId="10" fillId="0" borderId="52" xfId="57" applyFont="1" applyFill="1" applyBorder="1" applyAlignment="1">
      <alignment/>
      <protection/>
    </xf>
    <xf numFmtId="3" fontId="8" fillId="0" borderId="33" xfId="57" applyNumberFormat="1" applyFont="1" applyFill="1" applyBorder="1" applyAlignment="1" applyProtection="1">
      <alignment/>
      <protection/>
    </xf>
    <xf numFmtId="0" fontId="9" fillId="0" borderId="53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 wrapText="1"/>
    </xf>
    <xf numFmtId="0" fontId="3" fillId="0" borderId="0" xfId="69" applyFont="1" applyFill="1" applyAlignment="1">
      <alignment/>
      <protection/>
    </xf>
    <xf numFmtId="3" fontId="8" fillId="34" borderId="0" xfId="66" applyNumberFormat="1" applyFont="1" applyFill="1" applyAlignment="1">
      <alignment horizontal="center"/>
      <protection/>
    </xf>
    <xf numFmtId="3" fontId="3" fillId="34" borderId="0" xfId="66" applyNumberFormat="1" applyFont="1" applyFill="1" applyAlignment="1">
      <alignment/>
      <protection/>
    </xf>
    <xf numFmtId="0" fontId="3" fillId="0" borderId="0" xfId="0" applyFont="1" applyAlignment="1">
      <alignment/>
    </xf>
    <xf numFmtId="0" fontId="8" fillId="34" borderId="0" xfId="70" applyFont="1" applyFill="1" applyAlignment="1">
      <alignment horizontal="left" vertical="center"/>
      <protection/>
    </xf>
    <xf numFmtId="0" fontId="8" fillId="34" borderId="0" xfId="70" applyFont="1" applyFill="1" applyAlignment="1">
      <alignment horizontal="center" vertical="center"/>
      <protection/>
    </xf>
    <xf numFmtId="3" fontId="3" fillId="0" borderId="0" xfId="69" applyNumberFormat="1" applyFont="1" applyFill="1" applyAlignment="1">
      <alignment/>
      <protection/>
    </xf>
    <xf numFmtId="49" fontId="7" fillId="34" borderId="17" xfId="66" applyNumberFormat="1" applyFont="1" applyFill="1" applyBorder="1" applyAlignment="1">
      <alignment horizontal="center" vertical="center"/>
      <protection/>
    </xf>
    <xf numFmtId="3" fontId="7" fillId="0" borderId="47" xfId="57" applyNumberFormat="1" applyFont="1" applyFill="1" applyBorder="1" applyAlignment="1" applyProtection="1">
      <alignment horizontal="center" vertical="center" wrapText="1"/>
      <protection locked="0"/>
    </xf>
    <xf numFmtId="1" fontId="8" fillId="7" borderId="17" xfId="55" applyNumberFormat="1" applyFont="1" applyFill="1" applyBorder="1" applyAlignment="1">
      <alignment horizontal="left"/>
      <protection/>
    </xf>
    <xf numFmtId="1" fontId="8" fillId="7" borderId="47" xfId="55" applyNumberFormat="1" applyFont="1" applyFill="1" applyBorder="1" applyAlignment="1">
      <alignment horizontal="left"/>
      <protection/>
    </xf>
    <xf numFmtId="3" fontId="8" fillId="7" borderId="47" xfId="57" applyNumberFormat="1" applyFont="1" applyFill="1" applyBorder="1" applyAlignment="1">
      <alignment horizontal="right"/>
      <protection/>
    </xf>
    <xf numFmtId="0" fontId="3" fillId="0" borderId="18" xfId="57" applyFont="1" applyFill="1" applyBorder="1" applyAlignment="1">
      <alignment horizontal="right"/>
      <protection/>
    </xf>
    <xf numFmtId="0" fontId="3" fillId="0" borderId="21" xfId="57" applyFont="1" applyFill="1" applyBorder="1" applyAlignment="1">
      <alignment/>
      <protection/>
    </xf>
    <xf numFmtId="3" fontId="9" fillId="0" borderId="21" xfId="0" applyNumberFormat="1" applyFont="1" applyBorder="1" applyAlignment="1">
      <alignment/>
    </xf>
    <xf numFmtId="0" fontId="3" fillId="0" borderId="22" xfId="57" applyFont="1" applyFill="1" applyBorder="1" applyAlignment="1">
      <alignment horizontal="right"/>
      <protection/>
    </xf>
    <xf numFmtId="0" fontId="3" fillId="0" borderId="38" xfId="57" applyFont="1" applyFill="1" applyBorder="1" applyAlignment="1">
      <alignment/>
      <protection/>
    </xf>
    <xf numFmtId="3" fontId="9" fillId="0" borderId="38" xfId="0" applyNumberFormat="1" applyFont="1" applyBorder="1" applyAlignment="1">
      <alignment horizontal="right"/>
    </xf>
    <xf numFmtId="0" fontId="3" fillId="0" borderId="26" xfId="57" applyFont="1" applyFill="1" applyBorder="1" applyAlignment="1">
      <alignment horizontal="right"/>
      <protection/>
    </xf>
    <xf numFmtId="0" fontId="3" fillId="0" borderId="39" xfId="57" applyFont="1" applyFill="1" applyBorder="1" applyAlignment="1">
      <alignment/>
      <protection/>
    </xf>
    <xf numFmtId="3" fontId="9" fillId="0" borderId="39" xfId="0" applyNumberFormat="1" applyFont="1" applyBorder="1" applyAlignment="1">
      <alignment horizontal="right"/>
    </xf>
    <xf numFmtId="0" fontId="8" fillId="7" borderId="17" xfId="55" applyFont="1" applyFill="1" applyBorder="1" applyAlignment="1">
      <alignment horizontal="left"/>
      <protection/>
    </xf>
    <xf numFmtId="0" fontId="8" fillId="7" borderId="47" xfId="57" applyFont="1" applyFill="1" applyBorder="1" applyAlignment="1">
      <alignment horizontal="left"/>
      <protection/>
    </xf>
    <xf numFmtId="49" fontId="3" fillId="34" borderId="18" xfId="66" applyNumberFormat="1" applyFont="1" applyFill="1" applyBorder="1" applyAlignment="1">
      <alignment horizontal="right"/>
      <protection/>
    </xf>
    <xf numFmtId="0" fontId="3" fillId="34" borderId="21" xfId="66" applyFont="1" applyFill="1" applyBorder="1" applyAlignment="1">
      <alignment/>
      <protection/>
    </xf>
    <xf numFmtId="3" fontId="9" fillId="0" borderId="21" xfId="0" applyNumberFormat="1" applyFont="1" applyBorder="1" applyAlignment="1">
      <alignment horizontal="right"/>
    </xf>
    <xf numFmtId="49" fontId="3" fillId="34" borderId="22" xfId="66" applyNumberFormat="1" applyFont="1" applyFill="1" applyBorder="1" applyAlignment="1">
      <alignment horizontal="right"/>
      <protection/>
    </xf>
    <xf numFmtId="0" fontId="3" fillId="34" borderId="38" xfId="66" applyFont="1" applyFill="1" applyBorder="1" applyAlignment="1">
      <alignment/>
      <protection/>
    </xf>
    <xf numFmtId="0" fontId="3" fillId="34" borderId="38" xfId="66" applyFont="1" applyFill="1" applyBorder="1" applyAlignment="1">
      <alignment wrapText="1"/>
      <protection/>
    </xf>
    <xf numFmtId="0" fontId="8" fillId="0" borderId="47" xfId="55" applyFont="1" applyFill="1" applyBorder="1" applyAlignment="1">
      <alignment/>
      <protection/>
    </xf>
    <xf numFmtId="0" fontId="3" fillId="0" borderId="38" xfId="0" applyFont="1" applyBorder="1" applyAlignment="1">
      <alignment wrapText="1"/>
    </xf>
    <xf numFmtId="0" fontId="9" fillId="33" borderId="38" xfId="66" applyFont="1" applyFill="1" applyBorder="1" applyAlignment="1">
      <alignment wrapText="1"/>
      <protection/>
    </xf>
    <xf numFmtId="0" fontId="3" fillId="0" borderId="21" xfId="65" applyFont="1" applyFill="1" applyBorder="1" applyAlignment="1">
      <alignment wrapText="1"/>
      <protection/>
    </xf>
    <xf numFmtId="0" fontId="3" fillId="0" borderId="38" xfId="66" applyFont="1" applyFill="1" applyBorder="1" applyAlignment="1">
      <alignment wrapText="1"/>
      <protection/>
    </xf>
    <xf numFmtId="0" fontId="8" fillId="7" borderId="47" xfId="70" applyFont="1" applyFill="1" applyBorder="1" applyAlignment="1">
      <alignment horizontal="left" vertical="center"/>
      <protection/>
    </xf>
    <xf numFmtId="49" fontId="3" fillId="34" borderId="22" xfId="66" applyNumberFormat="1" applyFont="1" applyFill="1" applyBorder="1" applyAlignment="1">
      <alignment horizontal="right" wrapText="1"/>
      <protection/>
    </xf>
    <xf numFmtId="3" fontId="9" fillId="0" borderId="38" xfId="0" applyNumberFormat="1" applyFont="1" applyBorder="1" applyAlignment="1">
      <alignment horizontal="right" wrapText="1"/>
    </xf>
    <xf numFmtId="49" fontId="9" fillId="33" borderId="22" xfId="66" applyNumberFormat="1" applyFont="1" applyFill="1" applyBorder="1" applyAlignment="1">
      <alignment horizontal="right" wrapText="1"/>
      <protection/>
    </xf>
    <xf numFmtId="49" fontId="3" fillId="0" borderId="22" xfId="66" applyNumberFormat="1" applyFont="1" applyFill="1" applyBorder="1" applyAlignment="1">
      <alignment horizontal="right" wrapText="1"/>
      <protection/>
    </xf>
    <xf numFmtId="3" fontId="9" fillId="0" borderId="38" xfId="0" applyNumberFormat="1" applyFont="1" applyFill="1" applyBorder="1" applyAlignment="1">
      <alignment horizontal="right" wrapText="1"/>
    </xf>
    <xf numFmtId="3" fontId="3" fillId="0" borderId="38" xfId="69" applyNumberFormat="1" applyFont="1" applyFill="1" applyBorder="1" applyAlignment="1">
      <alignment horizontal="right" wrapText="1"/>
      <protection/>
    </xf>
    <xf numFmtId="0" fontId="9" fillId="0" borderId="38" xfId="66" applyFont="1" applyFill="1" applyBorder="1" applyAlignment="1">
      <alignment wrapText="1"/>
      <protection/>
    </xf>
    <xf numFmtId="3" fontId="9" fillId="33" borderId="38" xfId="0" applyNumberFormat="1" applyFont="1" applyFill="1" applyBorder="1" applyAlignment="1">
      <alignment horizontal="right" wrapText="1"/>
    </xf>
    <xf numFmtId="49" fontId="3" fillId="34" borderId="26" xfId="66" applyNumberFormat="1" applyFont="1" applyFill="1" applyBorder="1" applyAlignment="1">
      <alignment horizontal="right" wrapText="1"/>
      <protection/>
    </xf>
    <xf numFmtId="0" fontId="3" fillId="34" borderId="39" xfId="66" applyFont="1" applyFill="1" applyBorder="1" applyAlignment="1">
      <alignment wrapText="1"/>
      <protection/>
    </xf>
    <xf numFmtId="3" fontId="3" fillId="0" borderId="39" xfId="69" applyNumberFormat="1" applyFont="1" applyFill="1" applyBorder="1" applyAlignment="1">
      <alignment horizontal="right" wrapText="1"/>
      <protection/>
    </xf>
    <xf numFmtId="0" fontId="8" fillId="7" borderId="17" xfId="55" applyFont="1" applyFill="1" applyBorder="1" applyAlignment="1">
      <alignment horizontal="left" wrapText="1"/>
      <protection/>
    </xf>
    <xf numFmtId="0" fontId="8" fillId="7" borderId="47" xfId="57" applyFont="1" applyFill="1" applyBorder="1" applyAlignment="1">
      <alignment horizontal="left" wrapText="1"/>
      <protection/>
    </xf>
    <xf numFmtId="3" fontId="8" fillId="7" borderId="47" xfId="57" applyNumberFormat="1" applyFont="1" applyFill="1" applyBorder="1" applyAlignment="1">
      <alignment horizontal="right" wrapText="1"/>
      <protection/>
    </xf>
    <xf numFmtId="0" fontId="10" fillId="0" borderId="17" xfId="57" applyFont="1" applyFill="1" applyBorder="1" applyAlignment="1">
      <alignment horizontal="left" wrapText="1"/>
      <protection/>
    </xf>
    <xf numFmtId="0" fontId="8" fillId="0" borderId="47" xfId="57" applyFont="1" applyFill="1" applyBorder="1" applyAlignment="1">
      <alignment wrapText="1"/>
      <protection/>
    </xf>
    <xf numFmtId="3" fontId="10" fillId="0" borderId="47" xfId="69" applyNumberFormat="1" applyFont="1" applyBorder="1" applyAlignment="1">
      <alignment horizontal="right" wrapText="1"/>
      <protection/>
    </xf>
    <xf numFmtId="0" fontId="8" fillId="0" borderId="47" xfId="55" applyFont="1" applyFill="1" applyBorder="1" applyAlignment="1">
      <alignment wrapText="1"/>
      <protection/>
    </xf>
    <xf numFmtId="3" fontId="8" fillId="0" borderId="47" xfId="69" applyNumberFormat="1" applyFont="1" applyFill="1" applyBorder="1" applyAlignment="1">
      <alignment horizontal="right" wrapText="1"/>
      <protection/>
    </xf>
    <xf numFmtId="49" fontId="9" fillId="34" borderId="18" xfId="66" applyNumberFormat="1" applyFont="1" applyFill="1" applyBorder="1" applyAlignment="1">
      <alignment horizontal="right" wrapText="1"/>
      <protection/>
    </xf>
    <xf numFmtId="0" fontId="3" fillId="34" borderId="21" xfId="66" applyFont="1" applyFill="1" applyBorder="1" applyAlignment="1">
      <alignment wrapText="1"/>
      <protection/>
    </xf>
    <xf numFmtId="3" fontId="9" fillId="0" borderId="46" xfId="0" applyNumberFormat="1" applyFont="1" applyBorder="1" applyAlignment="1">
      <alignment horizontal="right" wrapText="1"/>
    </xf>
    <xf numFmtId="3" fontId="9" fillId="0" borderId="38" xfId="69" applyNumberFormat="1" applyFont="1" applyFill="1" applyBorder="1" applyAlignment="1">
      <alignment horizontal="right" wrapText="1"/>
      <protection/>
    </xf>
    <xf numFmtId="0" fontId="9" fillId="0" borderId="39" xfId="66" applyFont="1" applyFill="1" applyBorder="1" applyAlignment="1">
      <alignment wrapText="1"/>
      <protection/>
    </xf>
    <xf numFmtId="3" fontId="9" fillId="0" borderId="39" xfId="69" applyNumberFormat="1" applyFont="1" applyFill="1" applyBorder="1" applyAlignment="1">
      <alignment horizontal="right" wrapText="1"/>
      <protection/>
    </xf>
    <xf numFmtId="49" fontId="10" fillId="0" borderId="17" xfId="66" applyNumberFormat="1" applyFont="1" applyFill="1" applyBorder="1" applyAlignment="1">
      <alignment horizontal="left" wrapText="1"/>
      <protection/>
    </xf>
    <xf numFmtId="0" fontId="10" fillId="0" borderId="47" xfId="66" applyFont="1" applyFill="1" applyBorder="1" applyAlignment="1">
      <alignment horizontal="left" wrapText="1"/>
      <protection/>
    </xf>
    <xf numFmtId="3" fontId="9" fillId="0" borderId="47" xfId="0" applyNumberFormat="1" applyFont="1" applyFill="1" applyBorder="1" applyAlignment="1">
      <alignment horizontal="right" wrapText="1"/>
    </xf>
    <xf numFmtId="0" fontId="8" fillId="0" borderId="17" xfId="57" applyFont="1" applyFill="1" applyBorder="1" applyAlignment="1">
      <alignment horizontal="left" wrapText="1"/>
      <protection/>
    </xf>
    <xf numFmtId="49" fontId="3" fillId="34" borderId="18" xfId="66" applyNumberFormat="1" applyFont="1" applyFill="1" applyBorder="1" applyAlignment="1">
      <alignment horizontal="right" wrapText="1"/>
      <protection/>
    </xf>
    <xf numFmtId="3" fontId="9" fillId="0" borderId="21" xfId="0" applyNumberFormat="1" applyFont="1" applyFill="1" applyBorder="1" applyAlignment="1">
      <alignment horizontal="right" wrapText="1"/>
    </xf>
    <xf numFmtId="0" fontId="9" fillId="33" borderId="39" xfId="66" applyFont="1" applyFill="1" applyBorder="1" applyAlignment="1">
      <alignment wrapText="1"/>
      <protection/>
    </xf>
    <xf numFmtId="3" fontId="9" fillId="0" borderId="39" xfId="0" applyNumberFormat="1" applyFont="1" applyFill="1" applyBorder="1" applyAlignment="1">
      <alignment horizontal="right" wrapText="1"/>
    </xf>
    <xf numFmtId="0" fontId="3" fillId="0" borderId="22" xfId="57" applyFont="1" applyFill="1" applyBorder="1" applyAlignment="1">
      <alignment horizontal="right" wrapText="1"/>
      <protection/>
    </xf>
    <xf numFmtId="0" fontId="3" fillId="0" borderId="38" xfId="57" applyFont="1" applyFill="1" applyBorder="1" applyAlignment="1">
      <alignment wrapText="1"/>
      <protection/>
    </xf>
    <xf numFmtId="0" fontId="3" fillId="0" borderId="18" xfId="55" applyFont="1" applyFill="1" applyBorder="1" applyAlignment="1">
      <alignment horizontal="right" wrapText="1"/>
      <protection/>
    </xf>
    <xf numFmtId="0" fontId="3" fillId="0" borderId="21" xfId="57" applyFont="1" applyFill="1" applyBorder="1" applyAlignment="1">
      <alignment horizontal="left" wrapText="1"/>
      <protection/>
    </xf>
    <xf numFmtId="3" fontId="3" fillId="0" borderId="21" xfId="57" applyNumberFormat="1" applyFont="1" applyFill="1" applyBorder="1" applyAlignment="1">
      <alignment horizontal="right" wrapText="1"/>
      <protection/>
    </xf>
    <xf numFmtId="3" fontId="3" fillId="0" borderId="35" xfId="57" applyNumberFormat="1" applyFont="1" applyFill="1" applyBorder="1" applyAlignment="1">
      <alignment horizontal="right" wrapText="1"/>
      <protection/>
    </xf>
    <xf numFmtId="0" fontId="3" fillId="0" borderId="26" xfId="57" applyFont="1" applyFill="1" applyBorder="1" applyAlignment="1">
      <alignment horizontal="right" wrapText="1"/>
      <protection/>
    </xf>
    <xf numFmtId="0" fontId="8" fillId="7" borderId="17" xfId="70" applyFont="1" applyFill="1" applyBorder="1" applyAlignment="1">
      <alignment horizontal="left" vertical="center" wrapText="1"/>
      <protection/>
    </xf>
    <xf numFmtId="3" fontId="8" fillId="7" borderId="47" xfId="69" applyNumberFormat="1" applyFont="1" applyFill="1" applyBorder="1" applyAlignment="1">
      <alignment horizontal="right" wrapText="1"/>
      <protection/>
    </xf>
    <xf numFmtId="0" fontId="7" fillId="34" borderId="47" xfId="66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>
      <alignment horizontal="right"/>
      <protection/>
    </xf>
    <xf numFmtId="3" fontId="8" fillId="34" borderId="0" xfId="66" applyNumberFormat="1" applyFont="1" applyFill="1" applyBorder="1" applyAlignment="1">
      <alignment horizontal="center"/>
      <protection/>
    </xf>
    <xf numFmtId="2" fontId="8" fillId="34" borderId="0" xfId="66" applyNumberFormat="1" applyFont="1" applyFill="1" applyBorder="1" applyAlignment="1">
      <alignment horizontal="center"/>
      <protection/>
    </xf>
    <xf numFmtId="2" fontId="3" fillId="34" borderId="0" xfId="66" applyNumberFormat="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8" fillId="34" borderId="0" xfId="70" applyFont="1" applyFill="1" applyBorder="1" applyAlignment="1">
      <alignment horizontal="left" vertical="center"/>
      <protection/>
    </xf>
    <xf numFmtId="0" fontId="8" fillId="34" borderId="0" xfId="70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/>
      <protection/>
    </xf>
    <xf numFmtId="49" fontId="7" fillId="34" borderId="47" xfId="66" applyNumberFormat="1" applyFont="1" applyFill="1" applyBorder="1" applyAlignment="1">
      <alignment horizontal="center" vertical="center"/>
      <protection/>
    </xf>
    <xf numFmtId="3" fontId="7" fillId="0" borderId="47" xfId="57" applyNumberFormat="1" applyFont="1" applyFill="1" applyBorder="1" applyAlignment="1" applyProtection="1">
      <alignment horizontal="center" vertical="center" wrapText="1"/>
      <protection locked="0"/>
    </xf>
    <xf numFmtId="49" fontId="7" fillId="35" borderId="56" xfId="66" applyNumberFormat="1" applyFont="1" applyFill="1" applyBorder="1" applyAlignment="1">
      <alignment horizontal="left"/>
      <protection/>
    </xf>
    <xf numFmtId="0" fontId="7" fillId="35" borderId="57" xfId="66" applyFont="1" applyFill="1" applyBorder="1" applyAlignment="1">
      <alignment horizontal="center"/>
      <protection/>
    </xf>
    <xf numFmtId="3" fontId="7" fillId="35" borderId="35" xfId="67" applyNumberFormat="1" applyFont="1" applyFill="1" applyBorder="1" applyAlignment="1">
      <alignment/>
      <protection/>
    </xf>
    <xf numFmtId="49" fontId="8" fillId="34" borderId="58" xfId="66" applyNumberFormat="1" applyFont="1" applyFill="1" applyBorder="1" applyAlignment="1">
      <alignment horizontal="right"/>
      <protection/>
    </xf>
    <xf numFmtId="0" fontId="8" fillId="34" borderId="59" xfId="66" applyFont="1" applyFill="1" applyBorder="1" applyAlignment="1">
      <alignment/>
      <protection/>
    </xf>
    <xf numFmtId="3" fontId="8" fillId="34" borderId="60" xfId="66" applyNumberFormat="1" applyFont="1" applyFill="1" applyBorder="1" applyAlignment="1">
      <alignment/>
      <protection/>
    </xf>
    <xf numFmtId="49" fontId="3" fillId="34" borderId="61" xfId="66" applyNumberFormat="1" applyFont="1" applyFill="1" applyBorder="1" applyAlignment="1">
      <alignment horizontal="right"/>
      <protection/>
    </xf>
    <xf numFmtId="0" fontId="3" fillId="34" borderId="62" xfId="66" applyFont="1" applyFill="1" applyBorder="1" applyAlignment="1">
      <alignment/>
      <protection/>
    </xf>
    <xf numFmtId="3" fontId="9" fillId="33" borderId="21" xfId="66" applyNumberFormat="1" applyFont="1" applyFill="1" applyBorder="1">
      <alignment/>
      <protection/>
    </xf>
    <xf numFmtId="49" fontId="3" fillId="34" borderId="63" xfId="66" applyNumberFormat="1" applyFont="1" applyFill="1" applyBorder="1" applyAlignment="1">
      <alignment horizontal="right"/>
      <protection/>
    </xf>
    <xf numFmtId="0" fontId="3" fillId="34" borderId="64" xfId="66" applyFont="1" applyFill="1" applyBorder="1" applyAlignment="1">
      <alignment/>
      <protection/>
    </xf>
    <xf numFmtId="3" fontId="9" fillId="0" borderId="38" xfId="0" applyNumberFormat="1" applyFont="1" applyBorder="1" applyAlignment="1">
      <alignment/>
    </xf>
    <xf numFmtId="49" fontId="3" fillId="34" borderId="65" xfId="66" applyNumberFormat="1" applyFont="1" applyFill="1" applyBorder="1" applyAlignment="1">
      <alignment horizontal="right"/>
      <protection/>
    </xf>
    <xf numFmtId="0" fontId="3" fillId="34" borderId="66" xfId="66" applyFont="1" applyFill="1" applyBorder="1" applyAlignment="1">
      <alignment/>
      <protection/>
    </xf>
    <xf numFmtId="3" fontId="3" fillId="34" borderId="65" xfId="68" applyNumberFormat="1" applyFont="1" applyFill="1" applyBorder="1" applyAlignment="1">
      <alignment/>
      <protection/>
    </xf>
    <xf numFmtId="3" fontId="8" fillId="34" borderId="58" xfId="66" applyNumberFormat="1" applyFont="1" applyFill="1" applyBorder="1" applyAlignment="1">
      <alignment/>
      <protection/>
    </xf>
    <xf numFmtId="3" fontId="9" fillId="0" borderId="21" xfId="0" applyNumberFormat="1" applyFont="1" applyBorder="1" applyAlignment="1">
      <alignment/>
    </xf>
    <xf numFmtId="3" fontId="3" fillId="34" borderId="63" xfId="68" applyNumberFormat="1" applyFont="1" applyFill="1" applyBorder="1" applyAlignment="1">
      <alignment/>
      <protection/>
    </xf>
    <xf numFmtId="3" fontId="3" fillId="34" borderId="67" xfId="68" applyNumberFormat="1" applyFont="1" applyFill="1" applyBorder="1" applyAlignment="1">
      <alignment/>
      <protection/>
    </xf>
    <xf numFmtId="3" fontId="8" fillId="34" borderId="56" xfId="66" applyNumberFormat="1" applyFont="1" applyFill="1" applyBorder="1" applyAlignment="1">
      <alignment/>
      <protection/>
    </xf>
    <xf numFmtId="3" fontId="3" fillId="34" borderId="61" xfId="68" applyNumberFormat="1" applyFont="1" applyFill="1" applyBorder="1" applyAlignment="1">
      <alignment/>
      <protection/>
    </xf>
    <xf numFmtId="49" fontId="8" fillId="34" borderId="63" xfId="66" applyNumberFormat="1" applyFont="1" applyFill="1" applyBorder="1" applyAlignment="1">
      <alignment horizontal="right"/>
      <protection/>
    </xf>
    <xf numFmtId="0" fontId="8" fillId="34" borderId="64" xfId="70" applyFont="1" applyFill="1" applyBorder="1" applyAlignment="1">
      <alignment horizontal="left"/>
      <protection/>
    </xf>
    <xf numFmtId="3" fontId="8" fillId="34" borderId="63" xfId="68" applyNumberFormat="1" applyFont="1" applyFill="1" applyBorder="1" applyAlignment="1">
      <alignment/>
      <protection/>
    </xf>
    <xf numFmtId="0" fontId="3" fillId="34" borderId="64" xfId="70" applyFont="1" applyFill="1" applyBorder="1" applyAlignment="1">
      <alignment horizontal="left"/>
      <protection/>
    </xf>
    <xf numFmtId="3" fontId="3" fillId="0" borderId="63" xfId="68" applyNumberFormat="1" applyFont="1" applyFill="1" applyBorder="1" applyAlignment="1">
      <alignment/>
      <protection/>
    </xf>
    <xf numFmtId="0" fontId="8" fillId="34" borderId="64" xfId="66" applyFont="1" applyFill="1" applyBorder="1" applyAlignment="1">
      <alignment/>
      <protection/>
    </xf>
    <xf numFmtId="0" fontId="3" fillId="0" borderId="64" xfId="57" applyFont="1" applyFill="1" applyBorder="1" applyAlignment="1">
      <alignment/>
      <protection/>
    </xf>
    <xf numFmtId="3" fontId="9" fillId="0" borderId="38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9" fontId="10" fillId="33" borderId="38" xfId="66" applyNumberFormat="1" applyFont="1" applyFill="1" applyBorder="1" applyAlignment="1">
      <alignment horizontal="right"/>
      <protection/>
    </xf>
    <xf numFmtId="0" fontId="10" fillId="33" borderId="22" xfId="66" applyFont="1" applyFill="1" applyBorder="1">
      <alignment/>
      <protection/>
    </xf>
    <xf numFmtId="49" fontId="9" fillId="33" borderId="21" xfId="66" applyNumberFormat="1" applyFont="1" applyFill="1" applyBorder="1" applyAlignment="1">
      <alignment horizontal="right"/>
      <protection/>
    </xf>
    <xf numFmtId="0" fontId="9" fillId="33" borderId="18" xfId="66" applyFont="1" applyFill="1" applyBorder="1" applyAlignment="1">
      <alignment/>
      <protection/>
    </xf>
    <xf numFmtId="49" fontId="7" fillId="35" borderId="58" xfId="66" applyNumberFormat="1" applyFont="1" applyFill="1" applyBorder="1" applyAlignment="1">
      <alignment horizontal="left"/>
      <protection/>
    </xf>
    <xf numFmtId="0" fontId="7" fillId="35" borderId="59" xfId="66" applyFont="1" applyFill="1" applyBorder="1" applyAlignment="1">
      <alignment horizontal="center"/>
      <protection/>
    </xf>
    <xf numFmtId="3" fontId="7" fillId="35" borderId="58" xfId="67" applyNumberFormat="1" applyFont="1" applyFill="1" applyBorder="1" applyAlignment="1">
      <alignment horizontal="right"/>
      <protection/>
    </xf>
    <xf numFmtId="49" fontId="8" fillId="34" borderId="61" xfId="66" applyNumberFormat="1" applyFont="1" applyFill="1" applyBorder="1" applyAlignment="1">
      <alignment horizontal="right"/>
      <protection/>
    </xf>
    <xf numFmtId="0" fontId="8" fillId="34" borderId="62" xfId="66" applyFont="1" applyFill="1" applyBorder="1" applyAlignment="1">
      <alignment/>
      <protection/>
    </xf>
    <xf numFmtId="3" fontId="7" fillId="35" borderId="58" xfId="66" applyNumberFormat="1" applyFont="1" applyFill="1" applyBorder="1" applyAlignment="1">
      <alignment horizontal="right"/>
      <protection/>
    </xf>
    <xf numFmtId="3" fontId="3" fillId="0" borderId="38" xfId="66" applyNumberFormat="1" applyFont="1" applyFill="1" applyBorder="1" applyAlignment="1">
      <alignment horizontal="right"/>
      <protection/>
    </xf>
    <xf numFmtId="3" fontId="7" fillId="35" borderId="68" xfId="66" applyNumberFormat="1" applyFont="1" applyFill="1" applyBorder="1" applyAlignment="1">
      <alignment horizontal="right"/>
      <protection/>
    </xf>
    <xf numFmtId="3" fontId="3" fillId="34" borderId="69" xfId="68" applyNumberFormat="1" applyFont="1" applyFill="1" applyBorder="1" applyAlignment="1">
      <alignment/>
      <protection/>
    </xf>
    <xf numFmtId="3" fontId="3" fillId="0" borderId="65" xfId="68" applyNumberFormat="1" applyFont="1" applyFill="1" applyBorder="1" applyAlignment="1">
      <alignment/>
      <protection/>
    </xf>
    <xf numFmtId="49" fontId="8" fillId="0" borderId="38" xfId="66" applyNumberFormat="1" applyFont="1" applyFill="1" applyBorder="1" applyAlignment="1">
      <alignment horizontal="right"/>
      <protection/>
    </xf>
    <xf numFmtId="0" fontId="8" fillId="34" borderId="22" xfId="66" applyFont="1" applyFill="1" applyBorder="1" applyAlignment="1">
      <alignment/>
      <protection/>
    </xf>
    <xf numFmtId="3" fontId="3" fillId="34" borderId="38" xfId="68" applyNumberFormat="1" applyFont="1" applyFill="1" applyBorder="1" applyAlignment="1">
      <alignment/>
      <protection/>
    </xf>
    <xf numFmtId="49" fontId="3" fillId="34" borderId="38" xfId="66" applyNumberFormat="1" applyFont="1" applyFill="1" applyBorder="1" applyAlignment="1">
      <alignment horizontal="right"/>
      <protection/>
    </xf>
    <xf numFmtId="0" fontId="3" fillId="34" borderId="22" xfId="66" applyFont="1" applyFill="1" applyBorder="1" applyAlignment="1">
      <alignment/>
      <protection/>
    </xf>
    <xf numFmtId="49" fontId="10" fillId="0" borderId="21" xfId="66" applyNumberFormat="1" applyFont="1" applyFill="1" applyBorder="1" applyAlignment="1">
      <alignment horizontal="right"/>
      <protection/>
    </xf>
    <xf numFmtId="0" fontId="10" fillId="0" borderId="18" xfId="66" applyFont="1" applyFill="1" applyBorder="1" applyAlignment="1">
      <alignment/>
      <protection/>
    </xf>
    <xf numFmtId="49" fontId="7" fillId="35" borderId="68" xfId="66" applyNumberFormat="1" applyFont="1" applyFill="1" applyBorder="1" applyAlignment="1">
      <alignment horizontal="left"/>
      <protection/>
    </xf>
    <xf numFmtId="0" fontId="7" fillId="35" borderId="10" xfId="66" applyFont="1" applyFill="1" applyBorder="1" applyAlignment="1">
      <alignment horizontal="center"/>
      <protection/>
    </xf>
    <xf numFmtId="3" fontId="7" fillId="35" borderId="33" xfId="66" applyNumberFormat="1" applyFont="1" applyFill="1" applyBorder="1" applyAlignment="1">
      <alignment horizontal="right"/>
      <protection/>
    </xf>
    <xf numFmtId="49" fontId="8" fillId="34" borderId="69" xfId="66" applyNumberFormat="1" applyFont="1" applyFill="1" applyBorder="1" applyAlignment="1">
      <alignment horizontal="right"/>
      <protection/>
    </xf>
    <xf numFmtId="0" fontId="8" fillId="34" borderId="70" xfId="66" applyFont="1" applyFill="1" applyBorder="1" applyAlignment="1">
      <alignment/>
      <protection/>
    </xf>
    <xf numFmtId="0" fontId="8" fillId="34" borderId="64" xfId="66" applyFont="1" applyFill="1" applyBorder="1" applyAlignment="1">
      <alignment wrapText="1"/>
      <protection/>
    </xf>
    <xf numFmtId="3" fontId="3" fillId="34" borderId="63" xfId="68" applyNumberFormat="1" applyFont="1" applyFill="1" applyBorder="1" applyAlignment="1">
      <alignment wrapText="1"/>
      <protection/>
    </xf>
    <xf numFmtId="0" fontId="8" fillId="34" borderId="29" xfId="70" applyFont="1" applyFill="1" applyBorder="1" applyAlignment="1">
      <alignment horizontal="left"/>
      <protection/>
    </xf>
    <xf numFmtId="0" fontId="13" fillId="0" borderId="35" xfId="0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22" xfId="66" applyFont="1" applyFill="1" applyBorder="1" applyAlignment="1">
      <alignment/>
      <protection/>
    </xf>
    <xf numFmtId="3" fontId="8" fillId="0" borderId="38" xfId="68" applyNumberFormat="1" applyFont="1" applyFill="1" applyBorder="1" applyAlignment="1">
      <alignment/>
      <protection/>
    </xf>
    <xf numFmtId="0" fontId="3" fillId="34" borderId="62" xfId="70" applyFont="1" applyFill="1" applyBorder="1" applyAlignment="1">
      <alignment horizontal="left"/>
      <protection/>
    </xf>
    <xf numFmtId="3" fontId="3" fillId="34" borderId="35" xfId="68" applyNumberFormat="1" applyFont="1" applyFill="1" applyBorder="1" applyAlignment="1">
      <alignment/>
      <protection/>
    </xf>
    <xf numFmtId="3" fontId="3" fillId="0" borderId="38" xfId="0" applyNumberFormat="1" applyFont="1" applyFill="1" applyBorder="1" applyAlignment="1">
      <alignment/>
    </xf>
    <xf numFmtId="0" fontId="8" fillId="34" borderId="64" xfId="58" applyFont="1" applyFill="1" applyBorder="1" applyAlignment="1">
      <alignment horizontal="left"/>
      <protection/>
    </xf>
    <xf numFmtId="49" fontId="3" fillId="34" borderId="67" xfId="66" applyNumberFormat="1" applyFont="1" applyFill="1" applyBorder="1" applyAlignment="1">
      <alignment horizontal="right"/>
      <protection/>
    </xf>
    <xf numFmtId="0" fontId="3" fillId="34" borderId="71" xfId="66" applyFont="1" applyFill="1" applyBorder="1" applyAlignment="1">
      <alignment/>
      <protection/>
    </xf>
    <xf numFmtId="3" fontId="7" fillId="35" borderId="35" xfId="66" applyNumberFormat="1" applyFont="1" applyFill="1" applyBorder="1" applyAlignment="1">
      <alignment horizontal="right"/>
      <protection/>
    </xf>
    <xf numFmtId="3" fontId="3" fillId="0" borderId="61" xfId="68" applyNumberFormat="1" applyFont="1" applyFill="1" applyBorder="1" applyAlignment="1">
      <alignment/>
      <protection/>
    </xf>
    <xf numFmtId="3" fontId="8" fillId="34" borderId="63" xfId="66" applyNumberFormat="1" applyFont="1" applyFill="1" applyBorder="1" applyAlignment="1">
      <alignment horizontal="right"/>
      <protection/>
    </xf>
    <xf numFmtId="3" fontId="9" fillId="0" borderId="72" xfId="0" applyNumberFormat="1" applyFont="1" applyBorder="1" applyAlignment="1">
      <alignment/>
    </xf>
    <xf numFmtId="0" fontId="3" fillId="34" borderId="66" xfId="70" applyFont="1" applyFill="1" applyBorder="1" applyAlignment="1">
      <alignment horizontal="left"/>
      <protection/>
    </xf>
    <xf numFmtId="3" fontId="9" fillId="0" borderId="35" xfId="0" applyNumberFormat="1" applyFont="1" applyBorder="1" applyAlignment="1">
      <alignment/>
    </xf>
    <xf numFmtId="49" fontId="10" fillId="0" borderId="63" xfId="66" applyNumberFormat="1" applyFont="1" applyFill="1" applyBorder="1" applyAlignment="1">
      <alignment horizontal="right"/>
      <protection/>
    </xf>
    <xf numFmtId="0" fontId="8" fillId="0" borderId="64" xfId="66" applyFont="1" applyFill="1" applyBorder="1" applyAlignment="1">
      <alignment/>
      <protection/>
    </xf>
    <xf numFmtId="49" fontId="3" fillId="0" borderId="63" xfId="66" applyNumberFormat="1" applyFont="1" applyFill="1" applyBorder="1" applyAlignment="1">
      <alignment horizontal="right"/>
      <protection/>
    </xf>
    <xf numFmtId="0" fontId="3" fillId="0" borderId="64" xfId="70" applyFont="1" applyFill="1" applyBorder="1" applyAlignment="1">
      <alignment horizontal="left"/>
      <protection/>
    </xf>
    <xf numFmtId="0" fontId="8" fillId="34" borderId="59" xfId="66" applyFont="1" applyFill="1" applyBorder="1" applyAlignment="1">
      <alignment wrapText="1"/>
      <protection/>
    </xf>
    <xf numFmtId="3" fontId="8" fillId="34" borderId="58" xfId="66" applyNumberFormat="1" applyFont="1" applyFill="1" applyBorder="1" applyAlignment="1">
      <alignment horizontal="right"/>
      <protection/>
    </xf>
    <xf numFmtId="49" fontId="8" fillId="34" borderId="38" xfId="66" applyNumberFormat="1" applyFont="1" applyFill="1" applyBorder="1" applyAlignment="1">
      <alignment horizontal="right"/>
      <protection/>
    </xf>
    <xf numFmtId="0" fontId="10" fillId="33" borderId="22" xfId="66" applyFont="1" applyFill="1" applyBorder="1" applyAlignment="1">
      <alignment/>
      <protection/>
    </xf>
    <xf numFmtId="3" fontId="8" fillId="34" borderId="38" xfId="68" applyNumberFormat="1" applyFont="1" applyFill="1" applyBorder="1" applyAlignment="1">
      <alignment/>
      <protection/>
    </xf>
    <xf numFmtId="49" fontId="14" fillId="34" borderId="63" xfId="66" applyNumberFormat="1" applyFont="1" applyFill="1" applyBorder="1" applyAlignment="1">
      <alignment horizontal="right"/>
      <protection/>
    </xf>
    <xf numFmtId="0" fontId="14" fillId="34" borderId="64" xfId="66" applyFont="1" applyFill="1" applyBorder="1" applyAlignment="1">
      <alignment/>
      <protection/>
    </xf>
    <xf numFmtId="0" fontId="8" fillId="34" borderId="22" xfId="70" applyFont="1" applyFill="1" applyBorder="1" applyAlignment="1">
      <alignment horizontal="left" wrapText="1"/>
      <protection/>
    </xf>
    <xf numFmtId="0" fontId="8" fillId="34" borderId="22" xfId="70" applyFont="1" applyFill="1" applyBorder="1" applyAlignment="1">
      <alignment horizontal="left"/>
      <protection/>
    </xf>
    <xf numFmtId="3" fontId="3" fillId="34" borderId="38" xfId="66" applyNumberFormat="1" applyFont="1" applyFill="1" applyBorder="1" applyAlignment="1">
      <alignment horizontal="right"/>
      <protection/>
    </xf>
    <xf numFmtId="3" fontId="8" fillId="34" borderId="65" xfId="68" applyNumberFormat="1" applyFont="1" applyFill="1" applyBorder="1" applyAlignment="1">
      <alignment/>
      <protection/>
    </xf>
    <xf numFmtId="49" fontId="8" fillId="0" borderId="58" xfId="66" applyNumberFormat="1" applyFont="1" applyFill="1" applyBorder="1" applyAlignment="1">
      <alignment horizontal="right"/>
      <protection/>
    </xf>
    <xf numFmtId="3" fontId="8" fillId="34" borderId="73" xfId="66" applyNumberFormat="1" applyFont="1" applyFill="1" applyBorder="1" applyAlignment="1">
      <alignment horizontal="right"/>
      <protection/>
    </xf>
    <xf numFmtId="49" fontId="8" fillId="34" borderId="47" xfId="66" applyNumberFormat="1" applyFont="1" applyFill="1" applyBorder="1" applyAlignment="1">
      <alignment horizontal="right"/>
      <protection/>
    </xf>
    <xf numFmtId="0" fontId="8" fillId="34" borderId="17" xfId="66" applyFont="1" applyFill="1" applyBorder="1" applyAlignment="1">
      <alignment/>
      <protection/>
    </xf>
    <xf numFmtId="3" fontId="8" fillId="34" borderId="47" xfId="68" applyNumberFormat="1" applyFont="1" applyFill="1" applyBorder="1" applyAlignment="1">
      <alignment/>
      <protection/>
    </xf>
    <xf numFmtId="0" fontId="7" fillId="35" borderId="74" xfId="66" applyFont="1" applyFill="1" applyBorder="1" applyAlignment="1">
      <alignment horizontal="center"/>
      <protection/>
    </xf>
    <xf numFmtId="0" fontId="8" fillId="34" borderId="75" xfId="66" applyFont="1" applyFill="1" applyBorder="1" applyAlignment="1">
      <alignment/>
      <protection/>
    </xf>
    <xf numFmtId="3" fontId="8" fillId="34" borderId="60" xfId="66" applyNumberFormat="1" applyFont="1" applyFill="1" applyBorder="1" applyAlignment="1">
      <alignment horizontal="right"/>
      <protection/>
    </xf>
    <xf numFmtId="3" fontId="15" fillId="34" borderId="61" xfId="68" applyNumberFormat="1" applyFont="1" applyFill="1" applyBorder="1" applyAlignment="1">
      <alignment/>
      <protection/>
    </xf>
    <xf numFmtId="49" fontId="15" fillId="34" borderId="63" xfId="66" applyNumberFormat="1" applyFont="1" applyFill="1" applyBorder="1" applyAlignment="1">
      <alignment horizontal="right"/>
      <protection/>
    </xf>
    <xf numFmtId="3" fontId="15" fillId="34" borderId="63" xfId="68" applyNumberFormat="1" applyFont="1" applyFill="1" applyBorder="1" applyAlignment="1">
      <alignment/>
      <protection/>
    </xf>
    <xf numFmtId="0" fontId="9" fillId="0" borderId="35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35" xfId="0" applyNumberFormat="1" applyFont="1" applyBorder="1" applyAlignment="1">
      <alignment/>
    </xf>
    <xf numFmtId="0" fontId="8" fillId="34" borderId="66" xfId="66" applyFont="1" applyFill="1" applyBorder="1" applyAlignment="1">
      <alignment/>
      <protection/>
    </xf>
    <xf numFmtId="49" fontId="10" fillId="0" borderId="68" xfId="66" applyNumberFormat="1" applyFont="1" applyFill="1" applyBorder="1" applyAlignment="1">
      <alignment horizontal="right"/>
      <protection/>
    </xf>
    <xf numFmtId="0" fontId="8" fillId="0" borderId="59" xfId="66" applyFont="1" applyFill="1" applyBorder="1" applyAlignment="1">
      <alignment/>
      <protection/>
    </xf>
    <xf numFmtId="3" fontId="8" fillId="0" borderId="33" xfId="66" applyNumberFormat="1" applyFont="1" applyFill="1" applyBorder="1" applyAlignment="1">
      <alignment horizontal="right"/>
      <protection/>
    </xf>
    <xf numFmtId="49" fontId="3" fillId="0" borderId="69" xfId="66" applyNumberFormat="1" applyFont="1" applyFill="1" applyBorder="1" applyAlignment="1">
      <alignment horizontal="right"/>
      <protection/>
    </xf>
    <xf numFmtId="0" fontId="3" fillId="0" borderId="62" xfId="66" applyFont="1" applyFill="1" applyBorder="1" applyAlignment="1">
      <alignment/>
      <protection/>
    </xf>
    <xf numFmtId="3" fontId="3" fillId="0" borderId="69" xfId="68" applyNumberFormat="1" applyFont="1" applyFill="1" applyBorder="1" applyAlignment="1">
      <alignment/>
      <protection/>
    </xf>
    <xf numFmtId="0" fontId="3" fillId="0" borderId="64" xfId="66" applyFont="1" applyFill="1" applyBorder="1" applyAlignment="1">
      <alignment/>
      <protection/>
    </xf>
    <xf numFmtId="0" fontId="9" fillId="33" borderId="26" xfId="66" applyFont="1" applyFill="1" applyBorder="1" applyAlignment="1">
      <alignment/>
      <protection/>
    </xf>
    <xf numFmtId="49" fontId="3" fillId="34" borderId="39" xfId="66" applyNumberFormat="1" applyFont="1" applyFill="1" applyBorder="1" applyAlignment="1">
      <alignment horizontal="right"/>
      <protection/>
    </xf>
    <xf numFmtId="49" fontId="10" fillId="33" borderId="47" xfId="66" applyNumberFormat="1" applyFont="1" applyFill="1" applyBorder="1" applyAlignment="1">
      <alignment horizontal="right"/>
      <protection/>
    </xf>
    <xf numFmtId="0" fontId="10" fillId="33" borderId="17" xfId="66" applyFont="1" applyFill="1" applyBorder="1" applyAlignment="1">
      <alignment/>
      <protection/>
    </xf>
    <xf numFmtId="3" fontId="10" fillId="0" borderId="47" xfId="0" applyNumberFormat="1" applyFont="1" applyBorder="1" applyAlignment="1">
      <alignment/>
    </xf>
    <xf numFmtId="0" fontId="9" fillId="33" borderId="48" xfId="66" applyFont="1" applyFill="1" applyBorder="1" applyAlignment="1">
      <alignment/>
      <protection/>
    </xf>
    <xf numFmtId="3" fontId="9" fillId="0" borderId="46" xfId="0" applyNumberFormat="1" applyFont="1" applyBorder="1" applyAlignment="1">
      <alignment/>
    </xf>
    <xf numFmtId="49" fontId="9" fillId="33" borderId="38" xfId="66" applyNumberFormat="1" applyFont="1" applyFill="1" applyBorder="1" applyAlignment="1">
      <alignment horizontal="right"/>
      <protection/>
    </xf>
    <xf numFmtId="0" fontId="9" fillId="33" borderId="22" xfId="66" applyFont="1" applyFill="1" applyBorder="1" applyAlignment="1">
      <alignment/>
      <protection/>
    </xf>
    <xf numFmtId="0" fontId="9" fillId="33" borderId="29" xfId="66" applyFont="1" applyFill="1" applyBorder="1" applyAlignment="1">
      <alignment/>
      <protection/>
    </xf>
    <xf numFmtId="49" fontId="8" fillId="0" borderId="63" xfId="67" applyNumberFormat="1" applyFont="1" applyFill="1" applyBorder="1" applyAlignment="1">
      <alignment horizontal="right"/>
      <protection/>
    </xf>
    <xf numFmtId="0" fontId="8" fillId="34" borderId="64" xfId="67" applyFont="1" applyFill="1" applyBorder="1" applyAlignment="1">
      <alignment/>
      <protection/>
    </xf>
    <xf numFmtId="49" fontId="3" fillId="0" borderId="63" xfId="67" applyNumberFormat="1" applyFont="1" applyFill="1" applyBorder="1" applyAlignment="1">
      <alignment horizontal="right"/>
      <protection/>
    </xf>
    <xf numFmtId="49" fontId="8" fillId="34" borderId="63" xfId="67" applyNumberFormat="1" applyFont="1" applyFill="1" applyBorder="1" applyAlignment="1">
      <alignment horizontal="right"/>
      <protection/>
    </xf>
    <xf numFmtId="49" fontId="3" fillId="0" borderId="38" xfId="66" applyNumberFormat="1" applyFont="1" applyFill="1" applyBorder="1" applyAlignment="1">
      <alignment horizontal="right"/>
      <protection/>
    </xf>
    <xf numFmtId="0" fontId="3" fillId="34" borderId="22" xfId="66" applyFont="1" applyFill="1" applyBorder="1" applyAlignment="1">
      <alignment/>
      <protection/>
    </xf>
    <xf numFmtId="49" fontId="10" fillId="0" borderId="38" xfId="66" applyNumberFormat="1" applyFont="1" applyFill="1" applyBorder="1" applyAlignment="1">
      <alignment horizontal="right" wrapText="1"/>
      <protection/>
    </xf>
    <xf numFmtId="0" fontId="10" fillId="0" borderId="76" xfId="66" applyFont="1" applyFill="1" applyBorder="1" applyAlignment="1">
      <alignment/>
      <protection/>
    </xf>
    <xf numFmtId="3" fontId="3" fillId="34" borderId="21" xfId="68" applyNumberFormat="1" applyFont="1" applyFill="1" applyBorder="1" applyAlignment="1">
      <alignment/>
      <protection/>
    </xf>
    <xf numFmtId="49" fontId="9" fillId="33" borderId="35" xfId="66" applyNumberFormat="1" applyFont="1" applyFill="1" applyBorder="1" applyAlignment="1">
      <alignment horizontal="right" wrapText="1"/>
      <protection/>
    </xf>
    <xf numFmtId="0" fontId="9" fillId="33" borderId="0" xfId="66" applyFont="1" applyFill="1" applyBorder="1" applyAlignment="1">
      <alignment wrapText="1"/>
      <protection/>
    </xf>
    <xf numFmtId="49" fontId="8" fillId="0" borderId="47" xfId="66" applyNumberFormat="1" applyFont="1" applyFill="1" applyBorder="1" applyAlignment="1">
      <alignment horizontal="right"/>
      <protection/>
    </xf>
    <xf numFmtId="3" fontId="8" fillId="34" borderId="47" xfId="66" applyNumberFormat="1" applyFont="1" applyFill="1" applyBorder="1" applyAlignment="1">
      <alignment/>
      <protection/>
    </xf>
    <xf numFmtId="49" fontId="3" fillId="0" borderId="61" xfId="66" applyNumberFormat="1" applyFont="1" applyFill="1" applyBorder="1" applyAlignment="1">
      <alignment horizontal="right"/>
      <protection/>
    </xf>
    <xf numFmtId="0" fontId="10" fillId="33" borderId="17" xfId="66" applyFont="1" applyFill="1" applyBorder="1" applyAlignment="1">
      <alignment/>
      <protection/>
    </xf>
    <xf numFmtId="49" fontId="3" fillId="34" borderId="21" xfId="66" applyNumberFormat="1" applyFont="1" applyFill="1" applyBorder="1" applyAlignment="1">
      <alignment horizontal="right"/>
      <protection/>
    </xf>
    <xf numFmtId="0" fontId="9" fillId="0" borderId="18" xfId="66" applyFont="1" applyFill="1" applyBorder="1" applyAlignment="1">
      <alignment/>
      <protection/>
    </xf>
    <xf numFmtId="0" fontId="9" fillId="33" borderId="22" xfId="66" applyFont="1" applyFill="1" applyBorder="1" applyAlignment="1">
      <alignment/>
      <protection/>
    </xf>
    <xf numFmtId="49" fontId="3" fillId="34" borderId="51" xfId="66" applyNumberFormat="1" applyFont="1" applyFill="1" applyBorder="1" applyAlignment="1">
      <alignment horizontal="right"/>
      <protection/>
    </xf>
    <xf numFmtId="0" fontId="9" fillId="33" borderId="77" xfId="66" applyFont="1" applyFill="1" applyBorder="1" applyAlignment="1">
      <alignment/>
      <protection/>
    </xf>
    <xf numFmtId="3" fontId="3" fillId="34" borderId="51" xfId="68" applyNumberFormat="1" applyFont="1" applyFill="1" applyBorder="1" applyAlignment="1">
      <alignment/>
      <protection/>
    </xf>
    <xf numFmtId="49" fontId="7" fillId="35" borderId="60" xfId="66" applyNumberFormat="1" applyFont="1" applyFill="1" applyBorder="1" applyAlignment="1">
      <alignment horizontal="left"/>
      <protection/>
    </xf>
    <xf numFmtId="3" fontId="7" fillId="35" borderId="60" xfId="66" applyNumberFormat="1" applyFont="1" applyFill="1" applyBorder="1" applyAlignment="1">
      <alignment/>
      <protection/>
    </xf>
    <xf numFmtId="3" fontId="7" fillId="34" borderId="61" xfId="68" applyNumberFormat="1" applyFont="1" applyFill="1" applyBorder="1" applyAlignment="1">
      <alignment/>
      <protection/>
    </xf>
    <xf numFmtId="3" fontId="7" fillId="34" borderId="63" xfId="68" applyNumberFormat="1" applyFont="1" applyFill="1" applyBorder="1" applyAlignment="1">
      <alignment/>
      <protection/>
    </xf>
    <xf numFmtId="3" fontId="6" fillId="0" borderId="38" xfId="0" applyNumberFormat="1" applyFont="1" applyBorder="1" applyAlignment="1">
      <alignment/>
    </xf>
    <xf numFmtId="3" fontId="8" fillId="34" borderId="68" xfId="66" applyNumberFormat="1" applyFont="1" applyFill="1" applyBorder="1" applyAlignment="1">
      <alignment/>
      <protection/>
    </xf>
    <xf numFmtId="3" fontId="7" fillId="34" borderId="69" xfId="68" applyNumberFormat="1" applyFont="1" applyFill="1" applyBorder="1" applyAlignment="1">
      <alignment/>
      <protection/>
    </xf>
    <xf numFmtId="0" fontId="9" fillId="0" borderId="29" xfId="0" applyFont="1" applyBorder="1" applyAlignment="1">
      <alignment horizontal="left"/>
    </xf>
    <xf numFmtId="3" fontId="16" fillId="0" borderId="38" xfId="0" applyNumberFormat="1" applyFont="1" applyFill="1" applyBorder="1" applyAlignment="1">
      <alignment/>
    </xf>
    <xf numFmtId="49" fontId="10" fillId="33" borderId="38" xfId="66" applyNumberFormat="1" applyFont="1" applyFill="1" applyBorder="1" applyAlignment="1">
      <alignment horizontal="right"/>
      <protection/>
    </xf>
    <xf numFmtId="0" fontId="10" fillId="0" borderId="22" xfId="66" applyFont="1" applyFill="1" applyBorder="1" applyAlignment="1">
      <alignment/>
      <protection/>
    </xf>
    <xf numFmtId="49" fontId="9" fillId="33" borderId="38" xfId="66" applyNumberFormat="1" applyFont="1" applyFill="1" applyBorder="1" applyAlignment="1">
      <alignment horizontal="right"/>
      <protection/>
    </xf>
    <xf numFmtId="0" fontId="8" fillId="35" borderId="47" xfId="70" applyFont="1" applyFill="1" applyBorder="1" applyAlignment="1">
      <alignment horizontal="left" vertical="center"/>
      <protection/>
    </xf>
    <xf numFmtId="3" fontId="8" fillId="35" borderId="47" xfId="66" applyNumberFormat="1" applyFont="1" applyFill="1" applyBorder="1" applyAlignment="1">
      <alignment/>
      <protection/>
    </xf>
    <xf numFmtId="0" fontId="7" fillId="34" borderId="17" xfId="66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left"/>
      <protection/>
    </xf>
    <xf numFmtId="0" fontId="3" fillId="0" borderId="0" xfId="56" applyFont="1">
      <alignment/>
      <protection/>
    </xf>
    <xf numFmtId="0" fontId="8" fillId="33" borderId="78" xfId="0" applyFont="1" applyFill="1" applyBorder="1" applyAlignment="1">
      <alignment/>
    </xf>
    <xf numFmtId="0" fontId="9" fillId="33" borderId="76" xfId="0" applyFont="1" applyFill="1" applyBorder="1" applyAlignment="1">
      <alignment wrapText="1"/>
    </xf>
    <xf numFmtId="0" fontId="9" fillId="0" borderId="76" xfId="0" applyFont="1" applyFill="1" applyBorder="1" applyAlignment="1">
      <alignment wrapText="1"/>
    </xf>
    <xf numFmtId="0" fontId="3" fillId="0" borderId="76" xfId="0" applyFont="1" applyBorder="1" applyAlignment="1">
      <alignment wrapText="1"/>
    </xf>
    <xf numFmtId="0" fontId="3" fillId="0" borderId="76" xfId="0" applyFont="1" applyBorder="1" applyAlignment="1">
      <alignment horizontal="left" vertical="center" wrapText="1"/>
    </xf>
    <xf numFmtId="0" fontId="9" fillId="0" borderId="76" xfId="66" applyFont="1" applyFill="1" applyBorder="1" applyAlignment="1">
      <alignment wrapText="1"/>
      <protection/>
    </xf>
    <xf numFmtId="0" fontId="9" fillId="33" borderId="76" xfId="66" applyFont="1" applyFill="1" applyBorder="1" applyAlignment="1">
      <alignment wrapText="1"/>
      <protection/>
    </xf>
    <xf numFmtId="3" fontId="7" fillId="7" borderId="78" xfId="57" applyNumberFormat="1" applyFont="1" applyFill="1" applyBorder="1" applyAlignment="1">
      <alignment wrapText="1"/>
      <protection/>
    </xf>
    <xf numFmtId="0" fontId="9" fillId="0" borderId="76" xfId="0" applyFont="1" applyBorder="1" applyAlignment="1">
      <alignment wrapText="1"/>
    </xf>
    <xf numFmtId="0" fontId="9" fillId="0" borderId="79" xfId="0" applyFont="1" applyBorder="1" applyAlignment="1">
      <alignment wrapText="1"/>
    </xf>
    <xf numFmtId="0" fontId="6" fillId="7" borderId="78" xfId="57" applyFont="1" applyFill="1" applyBorder="1" applyAlignment="1">
      <alignment wrapText="1"/>
      <protection/>
    </xf>
    <xf numFmtId="0" fontId="50" fillId="0" borderId="21" xfId="0" applyFont="1" applyBorder="1" applyAlignment="1">
      <alignment horizontal="center" wrapText="1"/>
    </xf>
    <xf numFmtId="0" fontId="8" fillId="33" borderId="78" xfId="0" applyFont="1" applyFill="1" applyBorder="1" applyAlignment="1">
      <alignment wrapText="1"/>
    </xf>
    <xf numFmtId="3" fontId="8" fillId="33" borderId="12" xfId="0" applyNumberFormat="1" applyFont="1" applyFill="1" applyBorder="1" applyAlignment="1">
      <alignment horizontal="left" wrapText="1"/>
    </xf>
    <xf numFmtId="0" fontId="8" fillId="36" borderId="47" xfId="0" applyFont="1" applyFill="1" applyBorder="1" applyAlignment="1">
      <alignment horizontal="center" wrapText="1"/>
    </xf>
    <xf numFmtId="3" fontId="8" fillId="36" borderId="47" xfId="0" applyNumberFormat="1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78" xfId="57" applyFont="1" applyFill="1" applyBorder="1" applyAlignment="1">
      <alignment wrapText="1"/>
      <protection/>
    </xf>
    <xf numFmtId="3" fontId="7" fillId="35" borderId="47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3" fontId="3" fillId="33" borderId="35" xfId="0" applyNumberFormat="1" applyFont="1" applyFill="1" applyBorder="1" applyAlignment="1">
      <alignment wrapText="1"/>
    </xf>
    <xf numFmtId="0" fontId="7" fillId="35" borderId="47" xfId="57" applyFont="1" applyFill="1" applyBorder="1" applyAlignment="1">
      <alignment horizontal="center" wrapText="1"/>
      <protection/>
    </xf>
    <xf numFmtId="3" fontId="7" fillId="35" borderId="47" xfId="57" applyNumberFormat="1" applyFont="1" applyFill="1" applyBorder="1" applyAlignment="1">
      <alignment wrapText="1"/>
      <protection/>
    </xf>
    <xf numFmtId="3" fontId="7" fillId="35" borderId="12" xfId="57" applyNumberFormat="1" applyFont="1" applyFill="1" applyBorder="1" applyAlignment="1">
      <alignment wrapText="1"/>
      <protection/>
    </xf>
    <xf numFmtId="0" fontId="3" fillId="0" borderId="21" xfId="0" applyFont="1" applyBorder="1" applyAlignment="1">
      <alignment horizontal="center" wrapText="1"/>
    </xf>
    <xf numFmtId="0" fontId="3" fillId="0" borderId="49" xfId="0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0" fontId="9" fillId="33" borderId="38" xfId="0" applyFont="1" applyFill="1" applyBorder="1" applyAlignment="1">
      <alignment horizontal="center" wrapText="1"/>
    </xf>
    <xf numFmtId="0" fontId="9" fillId="33" borderId="76" xfId="0" applyFont="1" applyFill="1" applyBorder="1" applyAlignment="1">
      <alignment horizontal="left" wrapText="1"/>
    </xf>
    <xf numFmtId="3" fontId="9" fillId="33" borderId="38" xfId="0" applyNumberFormat="1" applyFont="1" applyFill="1" applyBorder="1" applyAlignment="1">
      <alignment wrapText="1"/>
    </xf>
    <xf numFmtId="3" fontId="9" fillId="33" borderId="34" xfId="0" applyNumberFormat="1" applyFont="1" applyFill="1" applyBorder="1" applyAlignment="1">
      <alignment wrapText="1"/>
    </xf>
    <xf numFmtId="0" fontId="3" fillId="33" borderId="76" xfId="0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3" fontId="9" fillId="0" borderId="34" xfId="0" applyNumberFormat="1" applyFont="1" applyFill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9" fillId="33" borderId="80" xfId="0" applyNumberFormat="1" applyFont="1" applyFill="1" applyBorder="1" applyAlignment="1">
      <alignment wrapText="1"/>
    </xf>
    <xf numFmtId="0" fontId="9" fillId="33" borderId="51" xfId="0" applyFont="1" applyFill="1" applyBorder="1" applyAlignment="1">
      <alignment horizontal="center" wrapText="1"/>
    </xf>
    <xf numFmtId="0" fontId="9" fillId="33" borderId="79" xfId="0" applyFont="1" applyFill="1" applyBorder="1" applyAlignment="1">
      <alignment wrapText="1"/>
    </xf>
    <xf numFmtId="3" fontId="9" fillId="33" borderId="51" xfId="0" applyNumberFormat="1" applyFont="1" applyFill="1" applyBorder="1" applyAlignment="1">
      <alignment wrapText="1"/>
    </xf>
    <xf numFmtId="3" fontId="9" fillId="33" borderId="28" xfId="0" applyNumberFormat="1" applyFont="1" applyFill="1" applyBorder="1" applyAlignment="1">
      <alignment wrapText="1"/>
    </xf>
    <xf numFmtId="3" fontId="9" fillId="33" borderId="39" xfId="0" applyNumberFormat="1" applyFont="1" applyFill="1" applyBorder="1" applyAlignment="1">
      <alignment wrapText="1"/>
    </xf>
    <xf numFmtId="1" fontId="7" fillId="7" borderId="47" xfId="0" applyNumberFormat="1" applyFont="1" applyFill="1" applyBorder="1" applyAlignment="1">
      <alignment horizontal="center" wrapText="1"/>
    </xf>
    <xf numFmtId="3" fontId="6" fillId="7" borderId="47" xfId="0" applyNumberFormat="1" applyFont="1" applyFill="1" applyBorder="1" applyAlignment="1">
      <alignment wrapText="1"/>
    </xf>
    <xf numFmtId="0" fontId="3" fillId="0" borderId="38" xfId="0" applyFont="1" applyBorder="1" applyAlignment="1">
      <alignment horizontal="center" wrapText="1"/>
    </xf>
    <xf numFmtId="3" fontId="9" fillId="0" borderId="38" xfId="0" applyNumberFormat="1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3" fontId="9" fillId="0" borderId="39" xfId="0" applyNumberFormat="1" applyFont="1" applyBorder="1" applyAlignment="1">
      <alignment wrapText="1"/>
    </xf>
    <xf numFmtId="0" fontId="6" fillId="7" borderId="47" xfId="0" applyFont="1" applyFill="1" applyBorder="1" applyAlignment="1">
      <alignment horizontal="center" wrapText="1"/>
    </xf>
    <xf numFmtId="3" fontId="9" fillId="0" borderId="35" xfId="0" applyNumberFormat="1" applyFont="1" applyBorder="1" applyAlignment="1">
      <alignment wrapText="1"/>
    </xf>
    <xf numFmtId="3" fontId="9" fillId="33" borderId="35" xfId="0" applyNumberFormat="1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79" xfId="0" applyFont="1" applyBorder="1" applyAlignment="1">
      <alignment wrapText="1"/>
    </xf>
    <xf numFmtId="3" fontId="3" fillId="0" borderId="39" xfId="0" applyNumberFormat="1" applyFont="1" applyBorder="1" applyAlignment="1">
      <alignment wrapText="1"/>
    </xf>
    <xf numFmtId="0" fontId="10" fillId="7" borderId="47" xfId="0" applyFont="1" applyFill="1" applyBorder="1" applyAlignment="1">
      <alignment horizontal="center" wrapText="1"/>
    </xf>
    <xf numFmtId="0" fontId="10" fillId="7" borderId="78" xfId="57" applyFont="1" applyFill="1" applyBorder="1" applyAlignment="1">
      <alignment wrapText="1"/>
      <protection/>
    </xf>
    <xf numFmtId="3" fontId="10" fillId="7" borderId="47" xfId="0" applyNumberFormat="1" applyFont="1" applyFill="1" applyBorder="1" applyAlignment="1">
      <alignment wrapText="1"/>
    </xf>
    <xf numFmtId="3" fontId="10" fillId="7" borderId="47" xfId="0" applyNumberFormat="1" applyFont="1" applyFill="1" applyBorder="1" applyAlignment="1">
      <alignment wrapText="1"/>
    </xf>
    <xf numFmtId="0" fontId="10" fillId="33" borderId="35" xfId="0" applyFont="1" applyFill="1" applyBorder="1" applyAlignment="1">
      <alignment horizontal="center" wrapText="1"/>
    </xf>
    <xf numFmtId="0" fontId="10" fillId="33" borderId="0" xfId="57" applyFont="1" applyFill="1" applyBorder="1" applyAlignment="1">
      <alignment wrapText="1"/>
      <protection/>
    </xf>
    <xf numFmtId="3" fontId="10" fillId="33" borderId="35" xfId="0" applyNumberFormat="1" applyFont="1" applyFill="1" applyBorder="1" applyAlignment="1">
      <alignment wrapText="1"/>
    </xf>
    <xf numFmtId="0" fontId="3" fillId="7" borderId="47" xfId="0" applyFont="1" applyFill="1" applyBorder="1" applyAlignment="1">
      <alignment wrapText="1"/>
    </xf>
    <xf numFmtId="0" fontId="8" fillId="7" borderId="78" xfId="55" applyFont="1" applyFill="1" applyBorder="1" applyAlignment="1">
      <alignment horizontal="left" wrapText="1"/>
      <protection/>
    </xf>
    <xf numFmtId="49" fontId="9" fillId="33" borderId="81" xfId="66" applyNumberFormat="1" applyFont="1" applyFill="1" applyBorder="1" applyAlignment="1">
      <alignment horizontal="right" wrapText="1"/>
      <protection/>
    </xf>
    <xf numFmtId="0" fontId="3" fillId="34" borderId="53" xfId="70" applyFont="1" applyFill="1" applyBorder="1" applyAlignment="1">
      <alignment horizontal="left"/>
      <protection/>
    </xf>
    <xf numFmtId="3" fontId="3" fillId="34" borderId="73" xfId="68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9" fillId="33" borderId="24" xfId="0" applyNumberFormat="1" applyFont="1" applyFill="1" applyBorder="1" applyAlignment="1">
      <alignment wrapText="1"/>
    </xf>
    <xf numFmtId="0" fontId="10" fillId="0" borderId="23" xfId="0" applyFont="1" applyBorder="1" applyAlignment="1">
      <alignment/>
    </xf>
    <xf numFmtId="0" fontId="17" fillId="0" borderId="81" xfId="0" applyFont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51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 wrapText="1"/>
    </xf>
    <xf numFmtId="0" fontId="3" fillId="33" borderId="82" xfId="0" applyFont="1" applyFill="1" applyBorder="1" applyAlignment="1">
      <alignment horizontal="center" wrapText="1"/>
    </xf>
    <xf numFmtId="0" fontId="3" fillId="33" borderId="83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4EELARVE29.01.04." xfId="65"/>
    <cellStyle name="Обычный_2005.a.PROJEKT-1 lugemine 2" xfId="66"/>
    <cellStyle name="Обычный_2008-1lugem" xfId="67"/>
    <cellStyle name="Обычный_2012.a.21.11." xfId="68"/>
    <cellStyle name="Обычный_LvK Sillamae linna 2012.aasta eelarve Lisa" xfId="69"/>
    <cellStyle name="Обычный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9">
      <selection activeCell="G5" sqref="G5"/>
    </sheetView>
  </sheetViews>
  <sheetFormatPr defaultColWidth="9.140625" defaultRowHeight="15"/>
  <cols>
    <col min="2" max="2" width="5.28125" style="0" customWidth="1"/>
    <col min="3" max="3" width="49.7109375" style="0" customWidth="1"/>
    <col min="4" max="4" width="19.28125" style="0" customWidth="1"/>
  </cols>
  <sheetData>
    <row r="1" spans="3:4" ht="15">
      <c r="C1" s="1" t="s">
        <v>0</v>
      </c>
      <c r="D1" s="1"/>
    </row>
    <row r="2" spans="3:4" ht="15">
      <c r="C2" s="1" t="s">
        <v>1</v>
      </c>
      <c r="D2" s="1"/>
    </row>
    <row r="3" spans="3:4" ht="15">
      <c r="C3" s="1" t="s">
        <v>303</v>
      </c>
      <c r="D3" s="1"/>
    </row>
    <row r="4" spans="1:3" ht="15" thickBot="1">
      <c r="A4" s="2" t="s">
        <v>2</v>
      </c>
      <c r="B4" s="2"/>
      <c r="C4" s="2"/>
    </row>
    <row r="5" spans="1:4" ht="47.25" thickBot="1">
      <c r="A5" s="3" t="s">
        <v>3</v>
      </c>
      <c r="B5" s="4" t="s">
        <v>4</v>
      </c>
      <c r="C5" s="199"/>
      <c r="D5" s="5" t="s">
        <v>5</v>
      </c>
    </row>
    <row r="6" spans="1:4" ht="15.75" thickBot="1">
      <c r="A6" s="3"/>
      <c r="B6" s="6"/>
      <c r="C6" s="7"/>
      <c r="D6" s="5"/>
    </row>
    <row r="7" spans="1:4" ht="15.75" thickBot="1">
      <c r="A7" s="8" t="s">
        <v>6</v>
      </c>
      <c r="B7" s="9"/>
      <c r="C7" s="10"/>
      <c r="D7" s="11">
        <f>D8+D13+D15+D20</f>
        <v>16777589</v>
      </c>
    </row>
    <row r="8" spans="1:4" ht="15.75" thickBot="1">
      <c r="A8" s="12">
        <v>30</v>
      </c>
      <c r="B8" s="13" t="s">
        <v>7</v>
      </c>
      <c r="C8" s="14"/>
      <c r="D8" s="15">
        <f>SUM(D9:D11)</f>
        <v>8740220</v>
      </c>
    </row>
    <row r="9" spans="1:4" ht="15">
      <c r="A9" s="16"/>
      <c r="B9" s="17"/>
      <c r="C9" s="18" t="s">
        <v>8</v>
      </c>
      <c r="D9" s="19">
        <v>8651220</v>
      </c>
    </row>
    <row r="10" spans="1:4" ht="15">
      <c r="A10" s="20"/>
      <c r="B10" s="21"/>
      <c r="C10" s="22" t="s">
        <v>9</v>
      </c>
      <c r="D10" s="23">
        <v>84000</v>
      </c>
    </row>
    <row r="11" spans="1:4" ht="15">
      <c r="A11" s="24"/>
      <c r="B11" s="25"/>
      <c r="C11" s="22" t="s">
        <v>10</v>
      </c>
      <c r="D11" s="26">
        <v>5000</v>
      </c>
    </row>
    <row r="12" spans="1:4" ht="15.75" thickBot="1">
      <c r="A12" s="27"/>
      <c r="B12" s="28"/>
      <c r="C12" s="29"/>
      <c r="D12" s="30"/>
    </row>
    <row r="13" spans="1:4" ht="15.75" thickBot="1">
      <c r="A13" s="12">
        <v>32</v>
      </c>
      <c r="B13" s="31" t="s">
        <v>11</v>
      </c>
      <c r="C13" s="14"/>
      <c r="D13" s="15">
        <v>1930328</v>
      </c>
    </row>
    <row r="14" spans="1:4" ht="15.75" thickBot="1">
      <c r="A14" s="32"/>
      <c r="B14" s="33"/>
      <c r="C14" s="34"/>
      <c r="D14" s="35"/>
    </row>
    <row r="15" spans="1:4" ht="15.75" thickBot="1">
      <c r="A15" s="12">
        <v>35</v>
      </c>
      <c r="B15" s="31" t="s">
        <v>12</v>
      </c>
      <c r="C15" s="14"/>
      <c r="D15" s="15">
        <f>SUM(D16:D18)</f>
        <v>6048041</v>
      </c>
    </row>
    <row r="16" spans="1:4" ht="15">
      <c r="A16" s="16"/>
      <c r="B16" s="17"/>
      <c r="C16" s="18" t="s">
        <v>13</v>
      </c>
      <c r="D16" s="36">
        <v>1893831</v>
      </c>
    </row>
    <row r="17" spans="1:4" ht="15">
      <c r="A17" s="20"/>
      <c r="B17" s="21"/>
      <c r="C17" s="37" t="s">
        <v>14</v>
      </c>
      <c r="D17" s="38">
        <v>3948121</v>
      </c>
    </row>
    <row r="18" spans="1:4" ht="15">
      <c r="A18" s="20"/>
      <c r="B18" s="21"/>
      <c r="C18" s="39" t="s">
        <v>15</v>
      </c>
      <c r="D18" s="40">
        <v>206089</v>
      </c>
    </row>
    <row r="19" spans="1:4" ht="15.75" thickBot="1">
      <c r="A19" s="41"/>
      <c r="B19" s="42"/>
      <c r="C19" s="43"/>
      <c r="D19" s="44"/>
    </row>
    <row r="20" spans="1:4" ht="15.75" thickBot="1">
      <c r="A20" s="12">
        <v>38</v>
      </c>
      <c r="B20" s="31" t="s">
        <v>16</v>
      </c>
      <c r="C20" s="45"/>
      <c r="D20" s="15">
        <f>SUM(D21:D24)</f>
        <v>59000</v>
      </c>
    </row>
    <row r="21" spans="1:4" ht="15">
      <c r="A21" s="46"/>
      <c r="B21" s="47"/>
      <c r="C21" s="48" t="s">
        <v>17</v>
      </c>
      <c r="D21" s="49">
        <v>45000</v>
      </c>
    </row>
    <row r="22" spans="1:4" ht="15">
      <c r="A22" s="50"/>
      <c r="B22" s="21"/>
      <c r="C22" s="51" t="s">
        <v>18</v>
      </c>
      <c r="D22" s="52">
        <v>2000</v>
      </c>
    </row>
    <row r="23" spans="1:4" ht="15">
      <c r="A23" s="50"/>
      <c r="B23" s="21"/>
      <c r="C23" s="53" t="s">
        <v>19</v>
      </c>
      <c r="D23" s="40">
        <v>7000</v>
      </c>
    </row>
    <row r="24" spans="1:4" ht="15">
      <c r="A24" s="50"/>
      <c r="B24" s="54"/>
      <c r="C24" s="22" t="s">
        <v>20</v>
      </c>
      <c r="D24" s="40">
        <v>5000</v>
      </c>
    </row>
    <row r="25" spans="1:4" ht="15.75" thickBot="1">
      <c r="A25" s="55"/>
      <c r="B25" s="56"/>
      <c r="C25" s="57"/>
      <c r="D25" s="30"/>
    </row>
    <row r="26" spans="1:4" ht="15.75" thickBot="1">
      <c r="A26" s="58" t="s">
        <v>21</v>
      </c>
      <c r="B26" s="59"/>
      <c r="C26" s="60"/>
      <c r="D26" s="61">
        <f>D27+D32</f>
        <v>16137713</v>
      </c>
    </row>
    <row r="27" spans="1:4" ht="15.75" thickBot="1">
      <c r="A27" s="62">
        <v>4</v>
      </c>
      <c r="B27" s="63" t="s">
        <v>22</v>
      </c>
      <c r="C27" s="64"/>
      <c r="D27" s="65">
        <f>SUM(D28:D30)</f>
        <v>1874416</v>
      </c>
    </row>
    <row r="28" spans="1:4" ht="15">
      <c r="A28" s="20"/>
      <c r="B28" s="21">
        <v>41</v>
      </c>
      <c r="C28" s="66" t="s">
        <v>23</v>
      </c>
      <c r="D28" s="40">
        <v>1068089</v>
      </c>
    </row>
    <row r="29" spans="1:4" ht="15">
      <c r="A29" s="67"/>
      <c r="B29" s="21">
        <v>45</v>
      </c>
      <c r="C29" s="53" t="s">
        <v>24</v>
      </c>
      <c r="D29" s="40">
        <v>779581</v>
      </c>
    </row>
    <row r="30" spans="1:4" ht="15">
      <c r="A30" s="20"/>
      <c r="B30" s="68">
        <v>452</v>
      </c>
      <c r="C30" s="66" t="s">
        <v>25</v>
      </c>
      <c r="D30" s="38">
        <v>26746</v>
      </c>
    </row>
    <row r="31" spans="1:4" ht="15.75" thickBot="1">
      <c r="A31" s="41"/>
      <c r="B31" s="69"/>
      <c r="C31" s="70"/>
      <c r="D31" s="71"/>
    </row>
    <row r="32" spans="1:4" ht="15.75" thickBot="1">
      <c r="A32" s="12">
        <v>5</v>
      </c>
      <c r="B32" s="31" t="s">
        <v>26</v>
      </c>
      <c r="C32" s="14"/>
      <c r="D32" s="15">
        <f>SUM(D33:D35)</f>
        <v>14263297</v>
      </c>
    </row>
    <row r="33" spans="1:4" ht="15">
      <c r="A33" s="16"/>
      <c r="B33" s="17"/>
      <c r="C33" s="18" t="s">
        <v>27</v>
      </c>
      <c r="D33" s="72">
        <v>10293517</v>
      </c>
    </row>
    <row r="34" spans="1:4" ht="15">
      <c r="A34" s="20"/>
      <c r="B34" s="21"/>
      <c r="C34" s="22" t="s">
        <v>28</v>
      </c>
      <c r="D34" s="73">
        <v>3889780</v>
      </c>
    </row>
    <row r="35" spans="1:4" ht="15.75" thickBot="1">
      <c r="A35" s="41"/>
      <c r="B35" s="74"/>
      <c r="C35" s="75" t="s">
        <v>29</v>
      </c>
      <c r="D35" s="76">
        <v>80000</v>
      </c>
    </row>
    <row r="36" spans="1:4" ht="15.75" thickBot="1">
      <c r="A36" s="77" t="s">
        <v>30</v>
      </c>
      <c r="B36" s="78"/>
      <c r="C36" s="79"/>
      <c r="D36" s="80">
        <f>D7-D26</f>
        <v>639876</v>
      </c>
    </row>
    <row r="37" spans="1:4" ht="15.75" thickBot="1">
      <c r="A37" s="32"/>
      <c r="B37" s="33"/>
      <c r="C37" s="34"/>
      <c r="D37" s="81"/>
    </row>
    <row r="38" spans="1:4" ht="15.75" thickBot="1">
      <c r="A38" s="82" t="s">
        <v>31</v>
      </c>
      <c r="B38" s="83"/>
      <c r="C38" s="84"/>
      <c r="D38" s="85">
        <f>D39+D40+D41+D42+D43+D44</f>
        <v>-4837496</v>
      </c>
    </row>
    <row r="39" spans="1:4" ht="15">
      <c r="A39" s="16"/>
      <c r="B39" s="17"/>
      <c r="C39" s="18" t="s">
        <v>32</v>
      </c>
      <c r="D39" s="86">
        <v>5000</v>
      </c>
    </row>
    <row r="40" spans="1:4" ht="15">
      <c r="A40" s="20"/>
      <c r="B40" s="21"/>
      <c r="C40" s="22" t="s">
        <v>33</v>
      </c>
      <c r="D40" s="87">
        <v>-7705212</v>
      </c>
    </row>
    <row r="41" spans="1:4" ht="15">
      <c r="A41" s="20"/>
      <c r="B41" s="21"/>
      <c r="C41" s="53" t="s">
        <v>34</v>
      </c>
      <c r="D41" s="73">
        <v>2898527</v>
      </c>
    </row>
    <row r="42" spans="1:4" ht="15">
      <c r="A42" s="20"/>
      <c r="B42" s="21"/>
      <c r="C42" s="53" t="s">
        <v>35</v>
      </c>
      <c r="D42" s="73">
        <v>-10000</v>
      </c>
    </row>
    <row r="43" spans="1:4" ht="15">
      <c r="A43" s="20"/>
      <c r="B43" s="88"/>
      <c r="C43" s="22" t="s">
        <v>36</v>
      </c>
      <c r="D43" s="89">
        <v>15000</v>
      </c>
    </row>
    <row r="44" spans="1:4" ht="15">
      <c r="A44" s="20"/>
      <c r="B44" s="90"/>
      <c r="C44" s="22" t="s">
        <v>37</v>
      </c>
      <c r="D44" s="87">
        <v>-40811</v>
      </c>
    </row>
    <row r="45" spans="1:4" ht="15.75" thickBot="1">
      <c r="A45" s="27"/>
      <c r="B45" s="28"/>
      <c r="C45" s="29"/>
      <c r="D45" s="91"/>
    </row>
    <row r="46" spans="1:4" ht="15.75" thickBot="1">
      <c r="A46" s="58" t="s">
        <v>38</v>
      </c>
      <c r="B46" s="59"/>
      <c r="C46" s="60"/>
      <c r="D46" s="80">
        <f>D36+D38</f>
        <v>-4197620</v>
      </c>
    </row>
    <row r="47" spans="1:4" ht="15.75" thickBot="1">
      <c r="A47" s="92"/>
      <c r="B47" s="93"/>
      <c r="C47" s="94"/>
      <c r="D47" s="95"/>
    </row>
    <row r="48" spans="1:4" ht="15.75" thickBot="1">
      <c r="A48" s="96" t="s">
        <v>39</v>
      </c>
      <c r="B48" s="97"/>
      <c r="C48" s="98"/>
      <c r="D48" s="99">
        <f>D49+D51</f>
        <v>2173095</v>
      </c>
    </row>
    <row r="49" spans="1:4" ht="15">
      <c r="A49" s="100"/>
      <c r="B49" s="101" t="s">
        <v>40</v>
      </c>
      <c r="C49" s="102"/>
      <c r="D49" s="103">
        <v>2771084</v>
      </c>
    </row>
    <row r="50" spans="1:4" ht="15">
      <c r="A50" s="100"/>
      <c r="B50" s="21"/>
      <c r="C50" s="104"/>
      <c r="D50" s="105"/>
    </row>
    <row r="51" spans="1:4" ht="15">
      <c r="A51" s="50"/>
      <c r="B51" s="106" t="s">
        <v>41</v>
      </c>
      <c r="C51" s="107"/>
      <c r="D51" s="108">
        <v>-597989</v>
      </c>
    </row>
    <row r="52" spans="1:4" ht="15.75" thickBot="1">
      <c r="A52" s="109"/>
      <c r="B52" s="110"/>
      <c r="C52" s="111"/>
      <c r="D52" s="112"/>
    </row>
    <row r="53" spans="1:4" ht="15">
      <c r="A53" s="113" t="s">
        <v>42</v>
      </c>
      <c r="B53" s="114"/>
      <c r="C53" s="115"/>
      <c r="D53" s="116"/>
    </row>
    <row r="54" spans="1:4" ht="15">
      <c r="A54" s="439"/>
      <c r="B54" s="440"/>
      <c r="C54" s="117" t="s">
        <v>43</v>
      </c>
      <c r="D54" s="441">
        <v>-2205963</v>
      </c>
    </row>
    <row r="55" spans="1:4" ht="45.75" thickBot="1">
      <c r="A55" s="118"/>
      <c r="B55" s="119"/>
      <c r="C55" s="120" t="s">
        <v>44</v>
      </c>
      <c r="D55" s="442">
        <v>-181438</v>
      </c>
    </row>
    <row r="56" ht="14.25">
      <c r="D56" s="4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22">
      <selection activeCell="H51" sqref="H51"/>
    </sheetView>
  </sheetViews>
  <sheetFormatPr defaultColWidth="9.140625" defaultRowHeight="15"/>
  <cols>
    <col min="2" max="2" width="48.7109375" style="0" customWidth="1"/>
    <col min="3" max="3" width="16.140625" style="0" customWidth="1"/>
  </cols>
  <sheetData>
    <row r="1" spans="1:3" ht="15">
      <c r="A1" s="121"/>
      <c r="B1" s="122" t="s">
        <v>45</v>
      </c>
      <c r="C1" s="122"/>
    </row>
    <row r="2" spans="1:3" ht="15">
      <c r="A2" s="121"/>
      <c r="B2" s="123"/>
      <c r="C2" s="124"/>
    </row>
    <row r="3" spans="1:3" ht="15.75" thickBot="1">
      <c r="A3" s="125" t="s">
        <v>46</v>
      </c>
      <c r="B3" s="126"/>
      <c r="C3" s="127"/>
    </row>
    <row r="4" spans="1:3" ht="47.25" thickBot="1">
      <c r="A4" s="128" t="s">
        <v>3</v>
      </c>
      <c r="B4" s="198" t="s">
        <v>47</v>
      </c>
      <c r="C4" s="129" t="s">
        <v>5</v>
      </c>
    </row>
    <row r="5" spans="1:3" ht="15.75" thickBot="1">
      <c r="A5" s="130">
        <v>30</v>
      </c>
      <c r="B5" s="131" t="s">
        <v>7</v>
      </c>
      <c r="C5" s="132">
        <f>SUM(C6:C8)</f>
        <v>8740220</v>
      </c>
    </row>
    <row r="6" spans="1:3" ht="15">
      <c r="A6" s="133">
        <v>3000</v>
      </c>
      <c r="B6" s="134" t="s">
        <v>8</v>
      </c>
      <c r="C6" s="135">
        <v>8651220</v>
      </c>
    </row>
    <row r="7" spans="1:3" ht="15">
      <c r="A7" s="136">
        <v>3030</v>
      </c>
      <c r="B7" s="137" t="s">
        <v>9</v>
      </c>
      <c r="C7" s="138">
        <v>84000</v>
      </c>
    </row>
    <row r="8" spans="1:3" ht="15.75" thickBot="1">
      <c r="A8" s="139">
        <v>3044</v>
      </c>
      <c r="B8" s="140" t="s">
        <v>10</v>
      </c>
      <c r="C8" s="141">
        <v>5000</v>
      </c>
    </row>
    <row r="9" spans="1:3" ht="15.75" thickBot="1">
      <c r="A9" s="142">
        <v>32</v>
      </c>
      <c r="B9" s="143" t="s">
        <v>11</v>
      </c>
      <c r="C9" s="132">
        <f>SUM(C10:C26)</f>
        <v>1930328</v>
      </c>
    </row>
    <row r="10" spans="1:3" ht="15">
      <c r="A10" s="144" t="s">
        <v>48</v>
      </c>
      <c r="B10" s="145" t="s">
        <v>49</v>
      </c>
      <c r="C10" s="146">
        <v>4000</v>
      </c>
    </row>
    <row r="11" spans="1:3" ht="15">
      <c r="A11" s="147" t="s">
        <v>50</v>
      </c>
      <c r="B11" s="148" t="s">
        <v>51</v>
      </c>
      <c r="C11" s="138">
        <v>443910</v>
      </c>
    </row>
    <row r="12" spans="1:3" ht="30">
      <c r="A12" s="156" t="s">
        <v>50</v>
      </c>
      <c r="B12" s="149" t="s">
        <v>52</v>
      </c>
      <c r="C12" s="157">
        <v>154247</v>
      </c>
    </row>
    <row r="13" spans="1:3" ht="35.25" customHeight="1">
      <c r="A13" s="156" t="s">
        <v>50</v>
      </c>
      <c r="B13" s="149" t="s">
        <v>53</v>
      </c>
      <c r="C13" s="157">
        <v>249688</v>
      </c>
    </row>
    <row r="14" spans="1:3" ht="30">
      <c r="A14" s="156" t="s">
        <v>50</v>
      </c>
      <c r="B14" s="149" t="s">
        <v>54</v>
      </c>
      <c r="C14" s="157">
        <v>105000</v>
      </c>
    </row>
    <row r="15" spans="1:3" ht="30">
      <c r="A15" s="158" t="s">
        <v>50</v>
      </c>
      <c r="B15" s="152" t="s">
        <v>55</v>
      </c>
      <c r="C15" s="157">
        <v>360</v>
      </c>
    </row>
    <row r="16" spans="1:3" ht="15">
      <c r="A16" s="159" t="s">
        <v>50</v>
      </c>
      <c r="B16" s="149" t="s">
        <v>56</v>
      </c>
      <c r="C16" s="157">
        <v>37550</v>
      </c>
    </row>
    <row r="17" spans="1:3" ht="30">
      <c r="A17" s="159" t="s">
        <v>50</v>
      </c>
      <c r="B17" s="149" t="s">
        <v>57</v>
      </c>
      <c r="C17" s="160">
        <v>38047</v>
      </c>
    </row>
    <row r="18" spans="1:3" ht="30">
      <c r="A18" s="156" t="s">
        <v>58</v>
      </c>
      <c r="B18" s="149" t="s">
        <v>59</v>
      </c>
      <c r="C18" s="160">
        <v>21458</v>
      </c>
    </row>
    <row r="19" spans="1:3" ht="30">
      <c r="A19" s="156" t="s">
        <v>60</v>
      </c>
      <c r="B19" s="149" t="s">
        <v>61</v>
      </c>
      <c r="C19" s="161">
        <v>98000</v>
      </c>
    </row>
    <row r="20" spans="1:3" ht="31.5" customHeight="1">
      <c r="A20" s="156" t="s">
        <v>60</v>
      </c>
      <c r="B20" s="149" t="s">
        <v>62</v>
      </c>
      <c r="C20" s="161">
        <v>10000</v>
      </c>
    </row>
    <row r="21" spans="1:3" ht="30">
      <c r="A21" s="156" t="s">
        <v>63</v>
      </c>
      <c r="B21" s="149" t="s">
        <v>64</v>
      </c>
      <c r="C21" s="161">
        <v>10900</v>
      </c>
    </row>
    <row r="22" spans="1:3" ht="15">
      <c r="A22" s="156" t="s">
        <v>63</v>
      </c>
      <c r="B22" s="149" t="s">
        <v>65</v>
      </c>
      <c r="C22" s="160">
        <v>184800</v>
      </c>
    </row>
    <row r="23" spans="1:3" ht="15">
      <c r="A23" s="158" t="s">
        <v>63</v>
      </c>
      <c r="B23" s="162" t="s">
        <v>66</v>
      </c>
      <c r="C23" s="160">
        <v>364800</v>
      </c>
    </row>
    <row r="24" spans="1:3" ht="15">
      <c r="A24" s="156" t="s">
        <v>63</v>
      </c>
      <c r="B24" s="162" t="s">
        <v>67</v>
      </c>
      <c r="C24" s="163">
        <v>68580</v>
      </c>
    </row>
    <row r="25" spans="1:3" ht="15">
      <c r="A25" s="156" t="s">
        <v>68</v>
      </c>
      <c r="B25" s="149" t="s">
        <v>69</v>
      </c>
      <c r="C25" s="157">
        <v>119988</v>
      </c>
    </row>
    <row r="26" spans="1:3" ht="21" customHeight="1" thickBot="1">
      <c r="A26" s="164" t="s">
        <v>70</v>
      </c>
      <c r="B26" s="165" t="s">
        <v>71</v>
      </c>
      <c r="C26" s="166">
        <v>19000</v>
      </c>
    </row>
    <row r="27" spans="1:3" ht="15.75" thickBot="1">
      <c r="A27" s="167">
        <v>3500.352</v>
      </c>
      <c r="B27" s="143" t="s">
        <v>12</v>
      </c>
      <c r="C27" s="169">
        <f>C28+C29+C40+C41</f>
        <v>6048041</v>
      </c>
    </row>
    <row r="28" spans="1:3" ht="15.75" thickBot="1">
      <c r="A28" s="170">
        <v>35200</v>
      </c>
      <c r="B28" s="171" t="s">
        <v>72</v>
      </c>
      <c r="C28" s="172">
        <v>1893831</v>
      </c>
    </row>
    <row r="29" spans="1:3" ht="15.75" thickBot="1">
      <c r="A29" s="170">
        <v>35201</v>
      </c>
      <c r="B29" s="173" t="s">
        <v>73</v>
      </c>
      <c r="C29" s="174">
        <f>SUM(C30:C39)</f>
        <v>3948121</v>
      </c>
    </row>
    <row r="30" spans="1:3" ht="15">
      <c r="A30" s="175" t="s">
        <v>74</v>
      </c>
      <c r="B30" s="176" t="s">
        <v>75</v>
      </c>
      <c r="C30" s="177">
        <v>2677736</v>
      </c>
    </row>
    <row r="31" spans="1:3" ht="15">
      <c r="A31" s="175" t="s">
        <v>74</v>
      </c>
      <c r="B31" s="149" t="s">
        <v>76</v>
      </c>
      <c r="C31" s="157">
        <v>196350</v>
      </c>
    </row>
    <row r="32" spans="1:3" ht="30">
      <c r="A32" s="175" t="s">
        <v>74</v>
      </c>
      <c r="B32" s="151" t="s">
        <v>77</v>
      </c>
      <c r="C32" s="157">
        <v>232391</v>
      </c>
    </row>
    <row r="33" spans="1:3" ht="15">
      <c r="A33" s="175" t="s">
        <v>74</v>
      </c>
      <c r="B33" s="162" t="s">
        <v>78</v>
      </c>
      <c r="C33" s="157">
        <v>82460</v>
      </c>
    </row>
    <row r="34" spans="1:3" ht="15">
      <c r="A34" s="175" t="s">
        <v>74</v>
      </c>
      <c r="B34" s="162" t="s">
        <v>79</v>
      </c>
      <c r="C34" s="178">
        <v>99621</v>
      </c>
    </row>
    <row r="35" spans="1:3" ht="24" customHeight="1">
      <c r="A35" s="175" t="s">
        <v>74</v>
      </c>
      <c r="B35" s="152" t="s">
        <v>80</v>
      </c>
      <c r="C35" s="178">
        <v>389980</v>
      </c>
    </row>
    <row r="36" spans="1:3" ht="15">
      <c r="A36" s="175" t="s">
        <v>74</v>
      </c>
      <c r="B36" s="149" t="s">
        <v>81</v>
      </c>
      <c r="C36" s="178">
        <v>199132</v>
      </c>
    </row>
    <row r="37" spans="1:3" ht="30">
      <c r="A37" s="175" t="s">
        <v>74</v>
      </c>
      <c r="B37" s="152" t="s">
        <v>82</v>
      </c>
      <c r="C37" s="178">
        <v>20807</v>
      </c>
    </row>
    <row r="38" spans="1:3" ht="15">
      <c r="A38" s="175" t="s">
        <v>74</v>
      </c>
      <c r="B38" s="162" t="s">
        <v>83</v>
      </c>
      <c r="C38" s="178">
        <v>48806</v>
      </c>
    </row>
    <row r="39" spans="1:3" ht="15.75" thickBot="1">
      <c r="A39" s="175" t="s">
        <v>74</v>
      </c>
      <c r="B39" s="179" t="s">
        <v>84</v>
      </c>
      <c r="C39" s="180">
        <v>838</v>
      </c>
    </row>
    <row r="40" spans="1:3" ht="15.75" thickBot="1">
      <c r="A40" s="181" t="s">
        <v>85</v>
      </c>
      <c r="B40" s="182" t="s">
        <v>86</v>
      </c>
      <c r="C40" s="183">
        <v>84844</v>
      </c>
    </row>
    <row r="41" spans="1:3" ht="15.75" thickBot="1">
      <c r="A41" s="184">
        <v>3500</v>
      </c>
      <c r="B41" s="150" t="s">
        <v>87</v>
      </c>
      <c r="C41" s="174">
        <f>SUM(C42:C44)</f>
        <v>121245</v>
      </c>
    </row>
    <row r="42" spans="1:3" ht="30">
      <c r="A42" s="185" t="s">
        <v>88</v>
      </c>
      <c r="B42" s="153" t="s">
        <v>89</v>
      </c>
      <c r="C42" s="186">
        <v>22900</v>
      </c>
    </row>
    <row r="43" spans="1:3" ht="30">
      <c r="A43" s="156" t="s">
        <v>88</v>
      </c>
      <c r="B43" s="154" t="s">
        <v>90</v>
      </c>
      <c r="C43" s="160">
        <v>44000</v>
      </c>
    </row>
    <row r="44" spans="1:3" ht="15.75" thickBot="1">
      <c r="A44" s="164" t="s">
        <v>88</v>
      </c>
      <c r="B44" s="187" t="s">
        <v>91</v>
      </c>
      <c r="C44" s="188">
        <v>54345</v>
      </c>
    </row>
    <row r="45" spans="1:3" ht="15.75" thickBot="1">
      <c r="A45" s="167">
        <v>3825.388</v>
      </c>
      <c r="B45" s="168" t="s">
        <v>16</v>
      </c>
      <c r="C45" s="169">
        <f>SUM(C46:C49)</f>
        <v>59000</v>
      </c>
    </row>
    <row r="46" spans="1:3" ht="15">
      <c r="A46" s="189">
        <v>3825</v>
      </c>
      <c r="B46" s="190" t="s">
        <v>92</v>
      </c>
      <c r="C46" s="161">
        <v>45000</v>
      </c>
    </row>
    <row r="47" spans="1:3" ht="15">
      <c r="A47" s="191">
        <v>3880</v>
      </c>
      <c r="B47" s="192" t="s">
        <v>93</v>
      </c>
      <c r="C47" s="193">
        <v>2000</v>
      </c>
    </row>
    <row r="48" spans="1:3" ht="15">
      <c r="A48" s="191">
        <v>3880</v>
      </c>
      <c r="B48" s="162" t="s">
        <v>94</v>
      </c>
      <c r="C48" s="194">
        <v>7000</v>
      </c>
    </row>
    <row r="49" spans="1:3" ht="15.75" thickBot="1">
      <c r="A49" s="195">
        <v>3888</v>
      </c>
      <c r="B49" s="165" t="s">
        <v>95</v>
      </c>
      <c r="C49" s="166">
        <v>5000</v>
      </c>
    </row>
    <row r="50" spans="1:3" ht="15.75" thickBot="1">
      <c r="A50" s="196"/>
      <c r="B50" s="155" t="s">
        <v>96</v>
      </c>
      <c r="C50" s="197">
        <f>C5+C9+C27+C45</f>
        <v>16777589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4"/>
  <sheetViews>
    <sheetView zoomScalePageLayoutView="0" workbookViewId="0" topLeftCell="A76">
      <selection activeCell="C11" sqref="C11"/>
    </sheetView>
  </sheetViews>
  <sheetFormatPr defaultColWidth="9.140625" defaultRowHeight="15"/>
  <cols>
    <col min="2" max="2" width="53.00390625" style="0" customWidth="1"/>
    <col min="3" max="3" width="15.7109375" style="0" customWidth="1"/>
  </cols>
  <sheetData>
    <row r="1" spans="1:3" ht="15">
      <c r="A1" s="200"/>
      <c r="B1" s="201" t="s">
        <v>97</v>
      </c>
      <c r="C1" s="202"/>
    </row>
    <row r="2" spans="1:3" ht="15">
      <c r="A2" s="200"/>
      <c r="B2" s="203"/>
      <c r="C2" s="204"/>
    </row>
    <row r="3" spans="1:3" ht="15.75" thickBot="1">
      <c r="A3" s="205" t="s">
        <v>98</v>
      </c>
      <c r="B3" s="206"/>
      <c r="C3" s="207"/>
    </row>
    <row r="4" spans="1:3" ht="47.25" thickBot="1">
      <c r="A4" s="208" t="s">
        <v>3</v>
      </c>
      <c r="B4" s="367" t="s">
        <v>99</v>
      </c>
      <c r="C4" s="209" t="s">
        <v>5</v>
      </c>
    </row>
    <row r="5" spans="1:3" ht="15.75" thickBot="1">
      <c r="A5" s="210" t="s">
        <v>100</v>
      </c>
      <c r="B5" s="211" t="s">
        <v>101</v>
      </c>
      <c r="C5" s="212">
        <f>SUM(C6,C10,C15,C20,C23,C26,C29,C32)</f>
        <v>1525389</v>
      </c>
    </row>
    <row r="6" spans="1:3" ht="15.75" thickBot="1">
      <c r="A6" s="213" t="s">
        <v>102</v>
      </c>
      <c r="B6" s="214" t="s">
        <v>103</v>
      </c>
      <c r="C6" s="215">
        <v>140445</v>
      </c>
    </row>
    <row r="7" spans="1:3" ht="15">
      <c r="A7" s="216">
        <v>50</v>
      </c>
      <c r="B7" s="217" t="s">
        <v>104</v>
      </c>
      <c r="C7" s="218">
        <v>137400</v>
      </c>
    </row>
    <row r="8" spans="1:3" ht="15">
      <c r="A8" s="219">
        <v>55</v>
      </c>
      <c r="B8" s="220" t="s">
        <v>28</v>
      </c>
      <c r="C8" s="221">
        <v>3045</v>
      </c>
    </row>
    <row r="9" spans="1:3" ht="15.75" thickBot="1">
      <c r="A9" s="222"/>
      <c r="B9" s="223"/>
      <c r="C9" s="224"/>
    </row>
    <row r="10" spans="1:3" ht="15.75" thickBot="1">
      <c r="A10" s="213" t="s">
        <v>105</v>
      </c>
      <c r="B10" s="214" t="s">
        <v>106</v>
      </c>
      <c r="C10" s="225">
        <f>SUM(C11:C13)</f>
        <v>1067373</v>
      </c>
    </row>
    <row r="11" spans="1:3" ht="15">
      <c r="A11" s="216">
        <v>50</v>
      </c>
      <c r="B11" s="217" t="s">
        <v>107</v>
      </c>
      <c r="C11" s="226">
        <v>917585</v>
      </c>
    </row>
    <row r="12" spans="1:3" ht="15">
      <c r="A12" s="219">
        <v>55</v>
      </c>
      <c r="B12" s="220" t="s">
        <v>28</v>
      </c>
      <c r="C12" s="227">
        <v>147788</v>
      </c>
    </row>
    <row r="13" spans="1:3" ht="15">
      <c r="A13" s="222" t="s">
        <v>108</v>
      </c>
      <c r="B13" s="223" t="s">
        <v>109</v>
      </c>
      <c r="C13" s="224">
        <v>2000</v>
      </c>
    </row>
    <row r="14" spans="1:3" ht="15.75" thickBot="1">
      <c r="A14" s="222"/>
      <c r="B14" s="223"/>
      <c r="C14" s="228"/>
    </row>
    <row r="15" spans="1:3" ht="15.75" thickBot="1">
      <c r="A15" s="213" t="s">
        <v>105</v>
      </c>
      <c r="B15" s="214" t="s">
        <v>110</v>
      </c>
      <c r="C15" s="229">
        <f>SUM(C16:C17)</f>
        <v>181392</v>
      </c>
    </row>
    <row r="16" spans="1:3" ht="15">
      <c r="A16" s="216">
        <v>50</v>
      </c>
      <c r="B16" s="217" t="s">
        <v>27</v>
      </c>
      <c r="C16" s="230">
        <v>160110</v>
      </c>
    </row>
    <row r="17" spans="1:3" ht="15">
      <c r="A17" s="219">
        <v>55</v>
      </c>
      <c r="B17" s="220" t="s">
        <v>28</v>
      </c>
      <c r="C17" s="227">
        <v>21282</v>
      </c>
    </row>
    <row r="18" spans="1:3" ht="15">
      <c r="A18" s="219"/>
      <c r="B18" s="220"/>
      <c r="C18" s="227"/>
    </row>
    <row r="19" spans="1:3" ht="15">
      <c r="A19" s="231" t="s">
        <v>111</v>
      </c>
      <c r="B19" s="232" t="s">
        <v>112</v>
      </c>
      <c r="C19" s="233"/>
    </row>
    <row r="20" spans="1:3" ht="15">
      <c r="A20" s="219" t="s">
        <v>113</v>
      </c>
      <c r="B20" s="234" t="s">
        <v>91</v>
      </c>
      <c r="C20" s="235">
        <v>24595</v>
      </c>
    </row>
    <row r="21" spans="1:3" ht="15">
      <c r="A21" s="219"/>
      <c r="B21" s="232"/>
      <c r="C21" s="227"/>
    </row>
    <row r="22" spans="1:3" ht="15">
      <c r="A22" s="231" t="s">
        <v>111</v>
      </c>
      <c r="B22" s="232" t="s">
        <v>114</v>
      </c>
      <c r="C22" s="227"/>
    </row>
    <row r="23" spans="1:3" ht="15">
      <c r="A23" s="219" t="s">
        <v>113</v>
      </c>
      <c r="B23" s="234" t="s">
        <v>91</v>
      </c>
      <c r="C23" s="227">
        <v>6000</v>
      </c>
    </row>
    <row r="24" spans="1:3" ht="15">
      <c r="A24" s="219"/>
      <c r="B24" s="232"/>
      <c r="C24" s="227"/>
    </row>
    <row r="25" spans="1:3" ht="15">
      <c r="A25" s="231" t="s">
        <v>115</v>
      </c>
      <c r="B25" s="236" t="s">
        <v>116</v>
      </c>
      <c r="C25" s="235"/>
    </row>
    <row r="26" spans="1:3" ht="15">
      <c r="A26" s="219" t="s">
        <v>117</v>
      </c>
      <c r="B26" s="237" t="s">
        <v>25</v>
      </c>
      <c r="C26" s="238">
        <v>26746</v>
      </c>
    </row>
    <row r="27" spans="1:3" ht="15">
      <c r="A27" s="219"/>
      <c r="B27" s="237"/>
      <c r="C27" s="239"/>
    </row>
    <row r="28" spans="1:3" ht="15">
      <c r="A28" s="240" t="s">
        <v>118</v>
      </c>
      <c r="B28" s="241" t="s">
        <v>84</v>
      </c>
      <c r="C28" s="221"/>
    </row>
    <row r="29" spans="1:3" ht="15">
      <c r="A29" s="242">
        <v>50</v>
      </c>
      <c r="B29" s="243" t="s">
        <v>27</v>
      </c>
      <c r="C29" s="221">
        <v>838</v>
      </c>
    </row>
    <row r="30" spans="1:3" ht="15">
      <c r="A30" s="219"/>
      <c r="B30" s="220"/>
      <c r="C30" s="227"/>
    </row>
    <row r="31" spans="1:3" ht="15">
      <c r="A31" s="231" t="s">
        <v>119</v>
      </c>
      <c r="B31" s="236" t="s">
        <v>120</v>
      </c>
      <c r="C31" s="227"/>
    </row>
    <row r="32" spans="1:3" ht="15">
      <c r="A32" s="219" t="s">
        <v>108</v>
      </c>
      <c r="B32" s="220" t="s">
        <v>109</v>
      </c>
      <c r="C32" s="235">
        <v>78000</v>
      </c>
    </row>
    <row r="33" spans="1:3" ht="15.75" thickBot="1">
      <c r="A33" s="222"/>
      <c r="B33" s="223"/>
      <c r="C33" s="224"/>
    </row>
    <row r="34" spans="1:3" ht="15.75" thickBot="1">
      <c r="A34" s="244" t="s">
        <v>121</v>
      </c>
      <c r="B34" s="245" t="s">
        <v>122</v>
      </c>
      <c r="C34" s="246">
        <f>C36</f>
        <v>18979</v>
      </c>
    </row>
    <row r="35" spans="1:3" ht="15">
      <c r="A35" s="247" t="s">
        <v>123</v>
      </c>
      <c r="B35" s="248" t="s">
        <v>124</v>
      </c>
      <c r="C35" s="230"/>
    </row>
    <row r="36" spans="1:3" ht="15">
      <c r="A36" s="219">
        <v>55</v>
      </c>
      <c r="B36" s="220" t="s">
        <v>28</v>
      </c>
      <c r="C36" s="238">
        <v>18979</v>
      </c>
    </row>
    <row r="37" spans="1:3" ht="15.75" thickBot="1">
      <c r="A37" s="222"/>
      <c r="B37" s="223"/>
      <c r="C37" s="224"/>
    </row>
    <row r="38" spans="1:3" ht="15.75" thickBot="1">
      <c r="A38" s="244" t="s">
        <v>125</v>
      </c>
      <c r="B38" s="245" t="s">
        <v>126</v>
      </c>
      <c r="C38" s="249">
        <f>C40+C42+C44+C46+C48</f>
        <v>332060</v>
      </c>
    </row>
    <row r="39" spans="1:3" ht="15">
      <c r="A39" s="231" t="s">
        <v>127</v>
      </c>
      <c r="B39" s="236" t="s">
        <v>128</v>
      </c>
      <c r="C39" s="227"/>
    </row>
    <row r="40" spans="1:3" ht="15">
      <c r="A40" s="219">
        <v>55</v>
      </c>
      <c r="B40" s="220" t="s">
        <v>28</v>
      </c>
      <c r="C40" s="227">
        <v>85000</v>
      </c>
    </row>
    <row r="41" spans="1:3" ht="15">
      <c r="A41" s="231" t="s">
        <v>127</v>
      </c>
      <c r="B41" s="236" t="s">
        <v>129</v>
      </c>
      <c r="C41" s="227"/>
    </row>
    <row r="42" spans="1:3" ht="15">
      <c r="A42" s="219">
        <v>55</v>
      </c>
      <c r="B42" s="220" t="s">
        <v>28</v>
      </c>
      <c r="C42" s="235">
        <v>15000</v>
      </c>
    </row>
    <row r="43" spans="1:3" ht="15">
      <c r="A43" s="231" t="s">
        <v>130</v>
      </c>
      <c r="B43" s="236" t="s">
        <v>131</v>
      </c>
      <c r="C43" s="227"/>
    </row>
    <row r="44" spans="1:3" ht="15">
      <c r="A44" s="219" t="s">
        <v>113</v>
      </c>
      <c r="B44" s="234" t="s">
        <v>91</v>
      </c>
      <c r="C44" s="221">
        <v>164097</v>
      </c>
    </row>
    <row r="45" spans="1:3" ht="15">
      <c r="A45" s="231" t="s">
        <v>132</v>
      </c>
      <c r="B45" s="236" t="s">
        <v>133</v>
      </c>
      <c r="C45" s="227"/>
    </row>
    <row r="46" spans="1:3" ht="15">
      <c r="A46" s="219">
        <v>55</v>
      </c>
      <c r="B46" s="220" t="s">
        <v>28</v>
      </c>
      <c r="C46" s="227">
        <v>15000</v>
      </c>
    </row>
    <row r="47" spans="1:3" ht="15">
      <c r="A47" s="231" t="s">
        <v>134</v>
      </c>
      <c r="B47" s="236" t="s">
        <v>135</v>
      </c>
      <c r="C47" s="227"/>
    </row>
    <row r="48" spans="1:3" ht="15">
      <c r="A48" s="219">
        <v>55</v>
      </c>
      <c r="B48" s="220" t="s">
        <v>28</v>
      </c>
      <c r="C48" s="250">
        <v>52963</v>
      </c>
    </row>
    <row r="49" spans="1:3" ht="15.75" thickBot="1">
      <c r="A49" s="222"/>
      <c r="B49" s="223"/>
      <c r="C49" s="224"/>
    </row>
    <row r="50" spans="1:3" ht="15.75" thickBot="1">
      <c r="A50" s="244" t="s">
        <v>136</v>
      </c>
      <c r="B50" s="245" t="s">
        <v>137</v>
      </c>
      <c r="C50" s="251">
        <f>C52+C54+C56+C58</f>
        <v>856965</v>
      </c>
    </row>
    <row r="51" spans="1:3" ht="15">
      <c r="A51" s="247" t="s">
        <v>138</v>
      </c>
      <c r="B51" s="248" t="s">
        <v>139</v>
      </c>
      <c r="C51" s="252"/>
    </row>
    <row r="52" spans="1:3" ht="15">
      <c r="A52" s="222">
        <v>55</v>
      </c>
      <c r="B52" s="223" t="s">
        <v>28</v>
      </c>
      <c r="C52" s="253">
        <v>43000</v>
      </c>
    </row>
    <row r="53" spans="1:3" ht="15">
      <c r="A53" s="254" t="s">
        <v>140</v>
      </c>
      <c r="B53" s="255" t="s">
        <v>141</v>
      </c>
      <c r="C53" s="256"/>
    </row>
    <row r="54" spans="1:3" ht="15">
      <c r="A54" s="257">
        <v>55</v>
      </c>
      <c r="B54" s="258" t="s">
        <v>28</v>
      </c>
      <c r="C54" s="221">
        <v>666986</v>
      </c>
    </row>
    <row r="55" spans="1:3" ht="15">
      <c r="A55" s="259" t="s">
        <v>142</v>
      </c>
      <c r="B55" s="260" t="s">
        <v>143</v>
      </c>
      <c r="C55" s="230"/>
    </row>
    <row r="56" spans="1:3" ht="15">
      <c r="A56" s="219">
        <v>55</v>
      </c>
      <c r="B56" s="220" t="s">
        <v>28</v>
      </c>
      <c r="C56" s="221">
        <v>132817</v>
      </c>
    </row>
    <row r="57" spans="1:3" ht="15">
      <c r="A57" s="231" t="s">
        <v>144</v>
      </c>
      <c r="B57" s="236" t="s">
        <v>145</v>
      </c>
      <c r="C57" s="227"/>
    </row>
    <row r="58" spans="1:3" ht="15">
      <c r="A58" s="219">
        <v>55</v>
      </c>
      <c r="B58" s="220" t="s">
        <v>28</v>
      </c>
      <c r="C58" s="250">
        <v>14162</v>
      </c>
    </row>
    <row r="59" spans="1:3" ht="15.75" thickBot="1">
      <c r="A59" s="222"/>
      <c r="B59" s="223"/>
      <c r="C59" s="228"/>
    </row>
    <row r="60" spans="1:3" ht="15.75" thickBot="1">
      <c r="A60" s="261" t="s">
        <v>146</v>
      </c>
      <c r="B60" s="262" t="s">
        <v>147</v>
      </c>
      <c r="C60" s="263">
        <f>C62+C64+C66+C68+C70+C72+C74+C76+C78+C80+C82+C84</f>
        <v>521545</v>
      </c>
    </row>
    <row r="61" spans="1:3" ht="15">
      <c r="A61" s="264" t="s">
        <v>148</v>
      </c>
      <c r="B61" s="265" t="s">
        <v>149</v>
      </c>
      <c r="C61" s="252"/>
    </row>
    <row r="62" spans="1:3" ht="15">
      <c r="A62" s="219" t="s">
        <v>113</v>
      </c>
      <c r="B62" s="234" t="s">
        <v>91</v>
      </c>
      <c r="C62" s="221">
        <v>172273</v>
      </c>
    </row>
    <row r="63" spans="1:3" ht="15">
      <c r="A63" s="247" t="s">
        <v>148</v>
      </c>
      <c r="B63" s="248" t="s">
        <v>150</v>
      </c>
      <c r="C63" s="227"/>
    </row>
    <row r="64" spans="1:3" ht="15">
      <c r="A64" s="216" t="s">
        <v>113</v>
      </c>
      <c r="B64" s="234" t="s">
        <v>91</v>
      </c>
      <c r="C64" s="227">
        <v>10000</v>
      </c>
    </row>
    <row r="65" spans="1:3" ht="30.75">
      <c r="A65" s="231" t="s">
        <v>148</v>
      </c>
      <c r="B65" s="266" t="s">
        <v>151</v>
      </c>
      <c r="C65" s="267"/>
    </row>
    <row r="66" spans="1:3" ht="15">
      <c r="A66" s="219" t="s">
        <v>113</v>
      </c>
      <c r="B66" s="234" t="s">
        <v>91</v>
      </c>
      <c r="C66" s="227">
        <v>1500</v>
      </c>
    </row>
    <row r="67" spans="1:3" ht="15">
      <c r="A67" s="231" t="s">
        <v>148</v>
      </c>
      <c r="B67" s="268" t="s">
        <v>152</v>
      </c>
      <c r="C67" s="269"/>
    </row>
    <row r="68" spans="1:3" ht="15">
      <c r="A68" s="222" t="s">
        <v>153</v>
      </c>
      <c r="B68" s="223" t="s">
        <v>28</v>
      </c>
      <c r="C68" s="270">
        <v>68298</v>
      </c>
    </row>
    <row r="69" spans="1:3" ht="15">
      <c r="A69" s="254" t="s">
        <v>154</v>
      </c>
      <c r="B69" s="271" t="s">
        <v>155</v>
      </c>
      <c r="C69" s="272"/>
    </row>
    <row r="70" spans="1:3" ht="15">
      <c r="A70" s="219" t="s">
        <v>153</v>
      </c>
      <c r="B70" s="220" t="s">
        <v>28</v>
      </c>
      <c r="C70" s="221">
        <v>39747</v>
      </c>
    </row>
    <row r="71" spans="1:3" ht="15">
      <c r="A71" s="231" t="s">
        <v>156</v>
      </c>
      <c r="B71" s="236" t="s">
        <v>157</v>
      </c>
      <c r="C71" s="227"/>
    </row>
    <row r="72" spans="1:3" ht="15">
      <c r="A72" s="219" t="s">
        <v>153</v>
      </c>
      <c r="B72" s="220" t="s">
        <v>28</v>
      </c>
      <c r="C72" s="221">
        <v>137220</v>
      </c>
    </row>
    <row r="73" spans="1:3" ht="15">
      <c r="A73" s="231" t="s">
        <v>158</v>
      </c>
      <c r="B73" s="236" t="s">
        <v>159</v>
      </c>
      <c r="C73" s="227"/>
    </row>
    <row r="74" spans="1:3" ht="15">
      <c r="A74" s="219" t="s">
        <v>113</v>
      </c>
      <c r="B74" s="234" t="s">
        <v>91</v>
      </c>
      <c r="C74" s="275">
        <v>46000</v>
      </c>
    </row>
    <row r="75" spans="1:3" ht="15">
      <c r="A75" s="231" t="s">
        <v>158</v>
      </c>
      <c r="B75" s="236" t="s">
        <v>160</v>
      </c>
      <c r="C75" s="227"/>
    </row>
    <row r="76" spans="1:3" ht="15">
      <c r="A76" s="219" t="s">
        <v>153</v>
      </c>
      <c r="B76" s="220" t="s">
        <v>28</v>
      </c>
      <c r="C76" s="221">
        <v>10000</v>
      </c>
    </row>
    <row r="77" spans="1:3" ht="15">
      <c r="A77" s="231" t="s">
        <v>158</v>
      </c>
      <c r="B77" s="236" t="s">
        <v>161</v>
      </c>
      <c r="C77" s="227"/>
    </row>
    <row r="78" spans="1:3" ht="15">
      <c r="A78" s="219" t="s">
        <v>113</v>
      </c>
      <c r="B78" s="234" t="s">
        <v>91</v>
      </c>
      <c r="C78" s="221">
        <v>8332</v>
      </c>
    </row>
    <row r="79" spans="1:3" ht="15">
      <c r="A79" s="231" t="s">
        <v>158</v>
      </c>
      <c r="B79" s="276" t="s">
        <v>162</v>
      </c>
      <c r="C79" s="227"/>
    </row>
    <row r="80" spans="1:3" ht="15">
      <c r="A80" s="219" t="s">
        <v>153</v>
      </c>
      <c r="B80" s="220" t="s">
        <v>28</v>
      </c>
      <c r="C80" s="221">
        <v>11128</v>
      </c>
    </row>
    <row r="81" spans="1:3" ht="15">
      <c r="A81" s="231" t="s">
        <v>158</v>
      </c>
      <c r="B81" s="236" t="s">
        <v>163</v>
      </c>
      <c r="C81" s="227"/>
    </row>
    <row r="82" spans="1:3" ht="15">
      <c r="A82" s="219" t="s">
        <v>153</v>
      </c>
      <c r="B82" s="220" t="s">
        <v>28</v>
      </c>
      <c r="C82" s="227">
        <v>9524</v>
      </c>
    </row>
    <row r="83" spans="1:3" ht="15">
      <c r="A83" s="231" t="s">
        <v>158</v>
      </c>
      <c r="B83" s="236" t="s">
        <v>164</v>
      </c>
      <c r="C83" s="227"/>
    </row>
    <row r="84" spans="1:3" ht="15">
      <c r="A84" s="219" t="s">
        <v>153</v>
      </c>
      <c r="B84" s="220" t="s">
        <v>28</v>
      </c>
      <c r="C84" s="227">
        <v>7523</v>
      </c>
    </row>
    <row r="85" spans="1:3" ht="15.75" thickBot="1">
      <c r="A85" s="277"/>
      <c r="B85" s="278"/>
      <c r="C85" s="228"/>
    </row>
    <row r="86" spans="1:3" ht="15.75" thickBot="1">
      <c r="A86" s="210" t="s">
        <v>165</v>
      </c>
      <c r="B86" s="211" t="s">
        <v>166</v>
      </c>
      <c r="C86" s="279">
        <f>C87+C92+C95+C97+C103+C106+C109+C111+C115+C120+C123+C126+C129+C132+C135+C138+C141+C143+C147+C151+C155</f>
        <v>1914641</v>
      </c>
    </row>
    <row r="87" spans="1:3" ht="15.75" thickBot="1">
      <c r="A87" s="213" t="s">
        <v>167</v>
      </c>
      <c r="B87" s="214" t="s">
        <v>168</v>
      </c>
      <c r="C87" s="215">
        <f>C88+C89</f>
        <v>565226</v>
      </c>
    </row>
    <row r="88" spans="1:3" ht="15">
      <c r="A88" s="216" t="s">
        <v>169</v>
      </c>
      <c r="B88" s="217" t="s">
        <v>27</v>
      </c>
      <c r="C88" s="280">
        <v>324977</v>
      </c>
    </row>
    <row r="89" spans="1:3" ht="15">
      <c r="A89" s="219" t="s">
        <v>153</v>
      </c>
      <c r="B89" s="220" t="s">
        <v>28</v>
      </c>
      <c r="C89" s="235">
        <v>240249</v>
      </c>
    </row>
    <row r="90" spans="1:3" ht="15">
      <c r="A90" s="219"/>
      <c r="B90" s="220" t="s">
        <v>170</v>
      </c>
      <c r="C90" s="227"/>
    </row>
    <row r="91" spans="1:3" ht="15">
      <c r="A91" s="231" t="s">
        <v>167</v>
      </c>
      <c r="B91" s="236" t="s">
        <v>171</v>
      </c>
      <c r="C91" s="281"/>
    </row>
    <row r="92" spans="1:3" ht="15">
      <c r="A92" s="219" t="s">
        <v>113</v>
      </c>
      <c r="B92" s="234" t="s">
        <v>91</v>
      </c>
      <c r="C92" s="282">
        <v>178850</v>
      </c>
    </row>
    <row r="93" spans="1:3" ht="15">
      <c r="A93" s="222"/>
      <c r="B93" s="283"/>
      <c r="C93" s="284"/>
    </row>
    <row r="94" spans="1:3" ht="15">
      <c r="A94" s="285" t="s">
        <v>167</v>
      </c>
      <c r="B94" s="286" t="s">
        <v>172</v>
      </c>
      <c r="C94" s="235"/>
    </row>
    <row r="95" spans="1:3" ht="15">
      <c r="A95" s="287" t="s">
        <v>113</v>
      </c>
      <c r="B95" s="288" t="s">
        <v>91</v>
      </c>
      <c r="C95" s="235">
        <v>6500</v>
      </c>
    </row>
    <row r="96" spans="1:3" ht="15.75" thickBot="1">
      <c r="A96" s="222"/>
      <c r="B96" s="223"/>
      <c r="C96" s="224"/>
    </row>
    <row r="97" spans="1:3" ht="31.5" thickBot="1">
      <c r="A97" s="213" t="s">
        <v>173</v>
      </c>
      <c r="B97" s="289" t="s">
        <v>174</v>
      </c>
      <c r="C97" s="290">
        <f>C99+C100</f>
        <v>77028</v>
      </c>
    </row>
    <row r="98" spans="1:3" ht="15">
      <c r="A98" s="216"/>
      <c r="B98" s="217" t="s">
        <v>175</v>
      </c>
      <c r="C98" s="230"/>
    </row>
    <row r="99" spans="1:3" ht="15">
      <c r="A99" s="219" t="s">
        <v>113</v>
      </c>
      <c r="B99" s="234" t="s">
        <v>91</v>
      </c>
      <c r="C99" s="227">
        <v>65728</v>
      </c>
    </row>
    <row r="100" spans="1:3" ht="15">
      <c r="A100" s="219" t="s">
        <v>153</v>
      </c>
      <c r="B100" s="220" t="s">
        <v>28</v>
      </c>
      <c r="C100" s="227">
        <v>11300</v>
      </c>
    </row>
    <row r="101" spans="1:3" ht="15">
      <c r="A101" s="219"/>
      <c r="B101" s="220"/>
      <c r="C101" s="227"/>
    </row>
    <row r="102" spans="1:3" ht="15">
      <c r="A102" s="231" t="s">
        <v>173</v>
      </c>
      <c r="B102" s="232" t="s">
        <v>176</v>
      </c>
      <c r="C102" s="281"/>
    </row>
    <row r="103" spans="1:3" ht="15">
      <c r="A103" s="219" t="s">
        <v>113</v>
      </c>
      <c r="B103" s="234" t="s">
        <v>91</v>
      </c>
      <c r="C103" s="227">
        <v>3910</v>
      </c>
    </row>
    <row r="104" spans="1:3" ht="15">
      <c r="A104" s="219"/>
      <c r="B104" s="220"/>
      <c r="C104" s="227"/>
    </row>
    <row r="105" spans="1:3" ht="15">
      <c r="A105" s="231" t="s">
        <v>173</v>
      </c>
      <c r="B105" s="236" t="s">
        <v>177</v>
      </c>
      <c r="C105" s="233"/>
    </row>
    <row r="106" spans="1:3" ht="15">
      <c r="A106" s="219" t="s">
        <v>113</v>
      </c>
      <c r="B106" s="234" t="s">
        <v>91</v>
      </c>
      <c r="C106" s="227">
        <v>1000</v>
      </c>
    </row>
    <row r="107" spans="1:3" ht="15">
      <c r="A107" s="219"/>
      <c r="B107" s="234"/>
      <c r="C107" s="227"/>
    </row>
    <row r="108" spans="1:3" ht="15">
      <c r="A108" s="285" t="s">
        <v>173</v>
      </c>
      <c r="B108" s="286" t="s">
        <v>178</v>
      </c>
      <c r="C108" s="235"/>
    </row>
    <row r="109" spans="1:3" ht="15">
      <c r="A109" s="287" t="s">
        <v>113</v>
      </c>
      <c r="B109" s="288" t="s">
        <v>91</v>
      </c>
      <c r="C109" s="235">
        <v>23000</v>
      </c>
    </row>
    <row r="110" spans="1:3" ht="15.75" thickBot="1">
      <c r="A110" s="222"/>
      <c r="B110" s="223"/>
      <c r="C110" s="224"/>
    </row>
    <row r="111" spans="1:3" ht="15.75" thickBot="1">
      <c r="A111" s="213" t="s">
        <v>179</v>
      </c>
      <c r="B111" s="214" t="s">
        <v>180</v>
      </c>
      <c r="C111" s="225">
        <f>SUM(C112:C113)</f>
        <v>312092</v>
      </c>
    </row>
    <row r="112" spans="1:3" ht="15">
      <c r="A112" s="216" t="s">
        <v>169</v>
      </c>
      <c r="B112" s="217" t="s">
        <v>27</v>
      </c>
      <c r="C112" s="230">
        <v>210282</v>
      </c>
    </row>
    <row r="113" spans="1:3" ht="15">
      <c r="A113" s="219" t="s">
        <v>153</v>
      </c>
      <c r="B113" s="220" t="s">
        <v>28</v>
      </c>
      <c r="C113" s="227">
        <v>101810</v>
      </c>
    </row>
    <row r="114" spans="1:3" ht="15.75" thickBot="1">
      <c r="A114" s="222"/>
      <c r="B114" s="223"/>
      <c r="C114" s="224"/>
    </row>
    <row r="115" spans="1:3" ht="15.75" thickBot="1">
      <c r="A115" s="213" t="s">
        <v>181</v>
      </c>
      <c r="B115" s="214" t="s">
        <v>182</v>
      </c>
      <c r="C115" s="290">
        <f>SUM(C116:C117)</f>
        <v>468225</v>
      </c>
    </row>
    <row r="116" spans="1:3" ht="15">
      <c r="A116" s="216" t="s">
        <v>169</v>
      </c>
      <c r="B116" s="217" t="s">
        <v>27</v>
      </c>
      <c r="C116" s="230">
        <v>328714</v>
      </c>
    </row>
    <row r="117" spans="1:3" ht="15">
      <c r="A117" s="219" t="s">
        <v>153</v>
      </c>
      <c r="B117" s="220" t="s">
        <v>28</v>
      </c>
      <c r="C117" s="227">
        <v>139511</v>
      </c>
    </row>
    <row r="118" spans="1:3" ht="15">
      <c r="A118" s="222"/>
      <c r="B118" s="223"/>
      <c r="C118" s="224"/>
    </row>
    <row r="119" spans="1:3" ht="15">
      <c r="A119" s="291" t="s">
        <v>181</v>
      </c>
      <c r="B119" s="292" t="s">
        <v>183</v>
      </c>
      <c r="C119" s="293"/>
    </row>
    <row r="120" spans="1:3" ht="15">
      <c r="A120" s="257" t="s">
        <v>153</v>
      </c>
      <c r="B120" s="258" t="s">
        <v>28</v>
      </c>
      <c r="C120" s="256">
        <v>36000</v>
      </c>
    </row>
    <row r="121" spans="1:3" ht="15">
      <c r="A121" s="291"/>
      <c r="B121" s="255"/>
      <c r="C121" s="256"/>
    </row>
    <row r="122" spans="1:3" ht="15">
      <c r="A122" s="291" t="s">
        <v>181</v>
      </c>
      <c r="B122" s="255" t="s">
        <v>184</v>
      </c>
      <c r="C122" s="293"/>
    </row>
    <row r="123" spans="1:3" ht="15">
      <c r="A123" s="216" t="s">
        <v>113</v>
      </c>
      <c r="B123" s="273" t="s">
        <v>91</v>
      </c>
      <c r="C123" s="226">
        <v>22372</v>
      </c>
    </row>
    <row r="124" spans="1:3" ht="15">
      <c r="A124" s="294"/>
      <c r="B124" s="295"/>
      <c r="C124" s="256"/>
    </row>
    <row r="125" spans="1:3" ht="30.75">
      <c r="A125" s="291" t="s">
        <v>181</v>
      </c>
      <c r="B125" s="296" t="s">
        <v>185</v>
      </c>
      <c r="C125" s="293"/>
    </row>
    <row r="126" spans="1:3" ht="15">
      <c r="A126" s="216" t="s">
        <v>113</v>
      </c>
      <c r="B126" s="273" t="s">
        <v>91</v>
      </c>
      <c r="C126" s="230">
        <v>5000</v>
      </c>
    </row>
    <row r="127" spans="1:3" ht="15">
      <c r="A127" s="222"/>
      <c r="B127" s="223"/>
      <c r="C127" s="224"/>
    </row>
    <row r="128" spans="1:3" ht="15">
      <c r="A128" s="291" t="s">
        <v>181</v>
      </c>
      <c r="B128" s="297" t="s">
        <v>186</v>
      </c>
      <c r="C128" s="298"/>
    </row>
    <row r="129" spans="1:3" ht="15">
      <c r="A129" s="216" t="s">
        <v>113</v>
      </c>
      <c r="B129" s="273" t="s">
        <v>91</v>
      </c>
      <c r="C129" s="230">
        <v>1037</v>
      </c>
    </row>
    <row r="130" spans="1:3" ht="15">
      <c r="A130" s="222"/>
      <c r="B130" s="223"/>
      <c r="C130" s="224"/>
    </row>
    <row r="131" spans="1:3" ht="15">
      <c r="A131" s="291" t="s">
        <v>181</v>
      </c>
      <c r="B131" s="255" t="s">
        <v>187</v>
      </c>
      <c r="C131" s="298"/>
    </row>
    <row r="132" spans="1:3" ht="15">
      <c r="A132" s="216" t="s">
        <v>113</v>
      </c>
      <c r="B132" s="273" t="s">
        <v>91</v>
      </c>
      <c r="C132" s="230">
        <v>1343</v>
      </c>
    </row>
    <row r="133" spans="1:3" ht="15">
      <c r="A133" s="222"/>
      <c r="B133" s="223"/>
      <c r="C133" s="224"/>
    </row>
    <row r="134" spans="1:3" ht="15">
      <c r="A134" s="291" t="s">
        <v>181</v>
      </c>
      <c r="B134" s="297" t="s">
        <v>188</v>
      </c>
      <c r="C134" s="298"/>
    </row>
    <row r="135" spans="1:3" ht="15">
      <c r="A135" s="216" t="s">
        <v>113</v>
      </c>
      <c r="B135" s="273" t="s">
        <v>91</v>
      </c>
      <c r="C135" s="230">
        <v>2000</v>
      </c>
    </row>
    <row r="136" spans="1:3" ht="15">
      <c r="A136" s="222"/>
      <c r="B136" s="223"/>
      <c r="C136" s="224"/>
    </row>
    <row r="137" spans="1:3" ht="15">
      <c r="A137" s="291" t="s">
        <v>181</v>
      </c>
      <c r="B137" s="297" t="s">
        <v>189</v>
      </c>
      <c r="C137" s="298"/>
    </row>
    <row r="138" spans="1:3" ht="15">
      <c r="A138" s="216" t="s">
        <v>113</v>
      </c>
      <c r="B138" s="273" t="s">
        <v>91</v>
      </c>
      <c r="C138" s="230">
        <v>508</v>
      </c>
    </row>
    <row r="139" spans="1:3" ht="15">
      <c r="A139" s="222"/>
      <c r="B139" s="223"/>
      <c r="C139" s="224"/>
    </row>
    <row r="140" spans="1:3" ht="15">
      <c r="A140" s="291" t="s">
        <v>181</v>
      </c>
      <c r="B140" s="297" t="s">
        <v>190</v>
      </c>
      <c r="C140" s="298"/>
    </row>
    <row r="141" spans="1:3" ht="15">
      <c r="A141" s="216" t="s">
        <v>113</v>
      </c>
      <c r="B141" s="273" t="s">
        <v>91</v>
      </c>
      <c r="C141" s="230">
        <v>731</v>
      </c>
    </row>
    <row r="142" spans="1:3" ht="15.75" thickBot="1">
      <c r="A142" s="222"/>
      <c r="B142" s="283"/>
      <c r="C142" s="299"/>
    </row>
    <row r="143" spans="1:3" ht="15.75" thickBot="1">
      <c r="A143" s="300" t="s">
        <v>191</v>
      </c>
      <c r="B143" s="214" t="s">
        <v>192</v>
      </c>
      <c r="C143" s="225">
        <f>SUM(C144:C145)</f>
        <v>101578</v>
      </c>
    </row>
    <row r="144" spans="1:3" ht="15">
      <c r="A144" s="216" t="s">
        <v>169</v>
      </c>
      <c r="B144" s="217" t="s">
        <v>27</v>
      </c>
      <c r="C144" s="230">
        <v>64039</v>
      </c>
    </row>
    <row r="145" spans="1:3" ht="15">
      <c r="A145" s="219" t="s">
        <v>153</v>
      </c>
      <c r="B145" s="220" t="s">
        <v>28</v>
      </c>
      <c r="C145" s="227">
        <v>37539</v>
      </c>
    </row>
    <row r="146" spans="1:3" ht="15.75" thickBot="1">
      <c r="A146" s="222"/>
      <c r="B146" s="223"/>
      <c r="C146" s="228"/>
    </row>
    <row r="147" spans="1:3" ht="15.75" thickBot="1">
      <c r="A147" s="213" t="s">
        <v>193</v>
      </c>
      <c r="B147" s="214" t="s">
        <v>194</v>
      </c>
      <c r="C147" s="301">
        <f>SUM(C148:C149)</f>
        <v>101641</v>
      </c>
    </row>
    <row r="148" spans="1:3" ht="15">
      <c r="A148" s="216" t="s">
        <v>169</v>
      </c>
      <c r="B148" s="217" t="s">
        <v>27</v>
      </c>
      <c r="C148" s="230">
        <v>57395</v>
      </c>
    </row>
    <row r="149" spans="1:3" ht="15">
      <c r="A149" s="219" t="s">
        <v>153</v>
      </c>
      <c r="B149" s="220" t="s">
        <v>28</v>
      </c>
      <c r="C149" s="227">
        <v>44246</v>
      </c>
    </row>
    <row r="150" spans="1:3" ht="15.75" thickBot="1">
      <c r="A150" s="222"/>
      <c r="B150" s="223"/>
      <c r="C150" s="224"/>
    </row>
    <row r="151" spans="1:3" ht="15.75" thickBot="1">
      <c r="A151" s="302" t="s">
        <v>193</v>
      </c>
      <c r="B151" s="303" t="s">
        <v>195</v>
      </c>
      <c r="C151" s="304">
        <f>SUM(C152:C152)</f>
        <v>1600</v>
      </c>
    </row>
    <row r="152" spans="1:3" ht="15">
      <c r="A152" s="219" t="s">
        <v>153</v>
      </c>
      <c r="B152" s="220" t="s">
        <v>28</v>
      </c>
      <c r="C152" s="224">
        <v>1600</v>
      </c>
    </row>
    <row r="153" spans="1:3" ht="15">
      <c r="A153" s="219"/>
      <c r="B153" s="220"/>
      <c r="C153" s="224"/>
    </row>
    <row r="154" spans="1:3" ht="15">
      <c r="A154" s="231" t="s">
        <v>196</v>
      </c>
      <c r="B154" s="232" t="s">
        <v>197</v>
      </c>
      <c r="C154" s="299"/>
    </row>
    <row r="155" spans="1:3" ht="15">
      <c r="A155" s="222" t="s">
        <v>113</v>
      </c>
      <c r="B155" s="234" t="s">
        <v>91</v>
      </c>
      <c r="C155" s="224">
        <v>5000</v>
      </c>
    </row>
    <row r="156" spans="1:3" ht="15.75" thickBot="1">
      <c r="A156" s="222"/>
      <c r="B156" s="223"/>
      <c r="C156" s="299"/>
    </row>
    <row r="157" spans="1:3" ht="15.75" thickBot="1">
      <c r="A157" s="244" t="s">
        <v>198</v>
      </c>
      <c r="B157" s="305" t="s">
        <v>199</v>
      </c>
      <c r="C157" s="251">
        <f>C158+C166+C174+C182+C191+C193+C201+C209+C217+C224+C229+C234+C237+C240+C242+C246+C250</f>
        <v>8982065</v>
      </c>
    </row>
    <row r="158" spans="1:3" ht="15.75" thickBot="1">
      <c r="A158" s="213" t="s">
        <v>200</v>
      </c>
      <c r="B158" s="306" t="s">
        <v>201</v>
      </c>
      <c r="C158" s="307">
        <f>C159+C163</f>
        <v>383973</v>
      </c>
    </row>
    <row r="159" spans="1:3" ht="15">
      <c r="A159" s="216" t="s">
        <v>169</v>
      </c>
      <c r="B159" s="217" t="s">
        <v>27</v>
      </c>
      <c r="C159" s="308">
        <f>C160+C161</f>
        <v>334590</v>
      </c>
    </row>
    <row r="160" spans="1:3" ht="15">
      <c r="A160" s="216"/>
      <c r="B160" s="220" t="s">
        <v>202</v>
      </c>
      <c r="C160" s="230">
        <v>304161</v>
      </c>
    </row>
    <row r="161" spans="1:3" ht="15">
      <c r="A161" s="216"/>
      <c r="B161" s="220" t="s">
        <v>203</v>
      </c>
      <c r="C161" s="238">
        <v>30429</v>
      </c>
    </row>
    <row r="162" spans="1:3" ht="15">
      <c r="A162" s="219" t="s">
        <v>153</v>
      </c>
      <c r="B162" s="220" t="s">
        <v>204</v>
      </c>
      <c r="C162" s="227"/>
    </row>
    <row r="163" spans="1:3" ht="15">
      <c r="A163" s="309"/>
      <c r="B163" s="220" t="s">
        <v>202</v>
      </c>
      <c r="C163" s="235">
        <v>49383</v>
      </c>
    </row>
    <row r="164" spans="1:3" ht="15">
      <c r="A164" s="309"/>
      <c r="B164" s="220" t="s">
        <v>203</v>
      </c>
      <c r="C164" s="310">
        <v>0</v>
      </c>
    </row>
    <row r="165" spans="1:3" ht="15.75" thickBot="1">
      <c r="A165" s="222"/>
      <c r="B165" s="223"/>
      <c r="C165" s="224"/>
    </row>
    <row r="166" spans="1:3" ht="15.75" thickBot="1">
      <c r="A166" s="213" t="s">
        <v>200</v>
      </c>
      <c r="B166" s="214" t="s">
        <v>205</v>
      </c>
      <c r="C166" s="290">
        <f>C167+C171</f>
        <v>894322</v>
      </c>
    </row>
    <row r="167" spans="1:3" ht="15">
      <c r="A167" s="216" t="s">
        <v>169</v>
      </c>
      <c r="B167" s="217" t="s">
        <v>27</v>
      </c>
      <c r="C167" s="308">
        <f>C168+C169</f>
        <v>780754</v>
      </c>
    </row>
    <row r="168" spans="1:3" ht="15">
      <c r="A168" s="216"/>
      <c r="B168" s="220" t="s">
        <v>202</v>
      </c>
      <c r="C168" s="230">
        <v>715136</v>
      </c>
    </row>
    <row r="169" spans="1:3" ht="15">
      <c r="A169" s="216"/>
      <c r="B169" s="220" t="s">
        <v>203</v>
      </c>
      <c r="C169" s="238">
        <v>65618</v>
      </c>
    </row>
    <row r="170" spans="1:3" ht="15">
      <c r="A170" s="219" t="s">
        <v>153</v>
      </c>
      <c r="B170" s="220" t="s">
        <v>204</v>
      </c>
      <c r="C170" s="227"/>
    </row>
    <row r="171" spans="1:3" ht="15">
      <c r="A171" s="309"/>
      <c r="B171" s="220" t="s">
        <v>202</v>
      </c>
      <c r="C171" s="227">
        <v>113568</v>
      </c>
    </row>
    <row r="172" spans="1:3" ht="15">
      <c r="A172" s="309"/>
      <c r="B172" s="220" t="s">
        <v>203</v>
      </c>
      <c r="C172" s="310">
        <v>0</v>
      </c>
    </row>
    <row r="173" spans="1:3" ht="15.75" thickBot="1">
      <c r="A173" s="222"/>
      <c r="B173" s="223"/>
      <c r="C173" s="224"/>
    </row>
    <row r="174" spans="1:3" ht="15.75" thickBot="1">
      <c r="A174" s="213" t="s">
        <v>200</v>
      </c>
      <c r="B174" s="214" t="s">
        <v>206</v>
      </c>
      <c r="C174" s="290">
        <f>C175+C179</f>
        <v>968656</v>
      </c>
    </row>
    <row r="175" spans="1:3" ht="15">
      <c r="A175" s="216" t="s">
        <v>169</v>
      </c>
      <c r="B175" s="217" t="s">
        <v>27</v>
      </c>
      <c r="C175" s="308">
        <f>C176+C177</f>
        <v>832700</v>
      </c>
    </row>
    <row r="176" spans="1:3" ht="15">
      <c r="A176" s="216"/>
      <c r="B176" s="220" t="s">
        <v>202</v>
      </c>
      <c r="C176" s="230">
        <v>761126</v>
      </c>
    </row>
    <row r="177" spans="1:3" ht="15">
      <c r="A177" s="216"/>
      <c r="B177" s="220" t="s">
        <v>203</v>
      </c>
      <c r="C177" s="238">
        <v>71574</v>
      </c>
    </row>
    <row r="178" spans="1:3" ht="15">
      <c r="A178" s="219" t="s">
        <v>153</v>
      </c>
      <c r="B178" s="220" t="s">
        <v>204</v>
      </c>
      <c r="C178" s="227"/>
    </row>
    <row r="179" spans="1:3" ht="15">
      <c r="A179" s="309"/>
      <c r="B179" s="220" t="s">
        <v>202</v>
      </c>
      <c r="C179" s="227">
        <v>135956</v>
      </c>
    </row>
    <row r="180" spans="1:3" ht="15">
      <c r="A180" s="309"/>
      <c r="B180" s="220" t="s">
        <v>203</v>
      </c>
      <c r="C180" s="310">
        <v>0</v>
      </c>
    </row>
    <row r="181" spans="1:3" ht="15.75" thickBot="1">
      <c r="A181" s="222"/>
      <c r="B181" s="223"/>
      <c r="C181" s="224"/>
    </row>
    <row r="182" spans="1:3" ht="15.75" thickBot="1">
      <c r="A182" s="213" t="s">
        <v>200</v>
      </c>
      <c r="B182" s="214" t="s">
        <v>207</v>
      </c>
      <c r="C182" s="290">
        <f>C183+C187</f>
        <v>900356</v>
      </c>
    </row>
    <row r="183" spans="1:3" ht="15">
      <c r="A183" s="216" t="s">
        <v>169</v>
      </c>
      <c r="B183" s="217" t="s">
        <v>27</v>
      </c>
      <c r="C183" s="308">
        <f>C184+C185</f>
        <v>776356</v>
      </c>
    </row>
    <row r="184" spans="1:3" ht="15">
      <c r="A184" s="216"/>
      <c r="B184" s="220" t="s">
        <v>202</v>
      </c>
      <c r="C184" s="230">
        <v>711586</v>
      </c>
    </row>
    <row r="185" spans="1:3" ht="15">
      <c r="A185" s="216"/>
      <c r="B185" s="220" t="s">
        <v>203</v>
      </c>
      <c r="C185" s="238">
        <v>64770</v>
      </c>
    </row>
    <row r="186" spans="1:3" ht="15">
      <c r="A186" s="219" t="s">
        <v>153</v>
      </c>
      <c r="B186" s="220" t="s">
        <v>204</v>
      </c>
      <c r="C186" s="227"/>
    </row>
    <row r="187" spans="1:3" ht="15">
      <c r="A187" s="309"/>
      <c r="B187" s="220" t="s">
        <v>202</v>
      </c>
      <c r="C187" s="227">
        <v>124000</v>
      </c>
    </row>
    <row r="188" spans="1:3" ht="15">
      <c r="A188" s="309"/>
      <c r="B188" s="220" t="s">
        <v>203</v>
      </c>
      <c r="C188" s="227">
        <v>0</v>
      </c>
    </row>
    <row r="189" spans="1:3" ht="15">
      <c r="A189" s="219"/>
      <c r="B189" s="220"/>
      <c r="C189" s="227"/>
    </row>
    <row r="190" spans="1:3" ht="15">
      <c r="A190" s="231" t="s">
        <v>200</v>
      </c>
      <c r="B190" s="276" t="s">
        <v>208</v>
      </c>
      <c r="C190" s="233"/>
    </row>
    <row r="191" spans="1:3" ht="15">
      <c r="A191" s="219" t="s">
        <v>153</v>
      </c>
      <c r="B191" s="220" t="s">
        <v>204</v>
      </c>
      <c r="C191" s="226">
        <v>108669</v>
      </c>
    </row>
    <row r="192" spans="1:3" ht="15.75" thickBot="1">
      <c r="A192" s="311"/>
      <c r="B192" s="312"/>
      <c r="C192" s="313"/>
    </row>
    <row r="193" spans="1:3" ht="15.75" thickBot="1">
      <c r="A193" s="213" t="s">
        <v>209</v>
      </c>
      <c r="B193" s="214" t="s">
        <v>210</v>
      </c>
      <c r="C193" s="290">
        <f>C195+C196+C198+C199</f>
        <v>555892</v>
      </c>
    </row>
    <row r="194" spans="1:3" ht="15">
      <c r="A194" s="216" t="s">
        <v>169</v>
      </c>
      <c r="B194" s="217" t="s">
        <v>211</v>
      </c>
      <c r="C194" s="230"/>
    </row>
    <row r="195" spans="1:3" ht="15">
      <c r="A195" s="219"/>
      <c r="B195" s="220" t="s">
        <v>202</v>
      </c>
      <c r="C195" s="227">
        <v>93639</v>
      </c>
    </row>
    <row r="196" spans="1:3" ht="15">
      <c r="A196" s="219"/>
      <c r="B196" s="220" t="s">
        <v>203</v>
      </c>
      <c r="C196" s="238">
        <v>398872</v>
      </c>
    </row>
    <row r="197" spans="1:3" ht="15">
      <c r="A197" s="219" t="s">
        <v>153</v>
      </c>
      <c r="B197" s="220" t="s">
        <v>204</v>
      </c>
      <c r="C197" s="227"/>
    </row>
    <row r="198" spans="1:3" ht="15">
      <c r="A198" s="309"/>
      <c r="B198" s="220" t="s">
        <v>202</v>
      </c>
      <c r="C198" s="227">
        <v>54769</v>
      </c>
    </row>
    <row r="199" spans="1:3" ht="15">
      <c r="A199" s="309"/>
      <c r="B199" s="220" t="s">
        <v>203</v>
      </c>
      <c r="C199" s="221">
        <v>8612</v>
      </c>
    </row>
    <row r="200" spans="1:3" ht="15.75" thickBot="1">
      <c r="A200" s="222"/>
      <c r="B200" s="314"/>
      <c r="C200" s="224"/>
    </row>
    <row r="201" spans="1:3" ht="15.75" thickBot="1">
      <c r="A201" s="213" t="s">
        <v>209</v>
      </c>
      <c r="B201" s="214" t="s">
        <v>212</v>
      </c>
      <c r="C201" s="290">
        <f>C203+C204+C206+C207</f>
        <v>1527282</v>
      </c>
    </row>
    <row r="202" spans="1:3" ht="15">
      <c r="A202" s="216" t="s">
        <v>169</v>
      </c>
      <c r="B202" s="217" t="s">
        <v>211</v>
      </c>
      <c r="C202" s="230"/>
    </row>
    <row r="203" spans="1:3" ht="15">
      <c r="A203" s="219"/>
      <c r="B203" s="220" t="s">
        <v>202</v>
      </c>
      <c r="C203" s="227">
        <v>358548</v>
      </c>
    </row>
    <row r="204" spans="1:3" ht="15">
      <c r="A204" s="219"/>
      <c r="B204" s="220" t="s">
        <v>203</v>
      </c>
      <c r="C204" s="238">
        <v>1021425</v>
      </c>
    </row>
    <row r="205" spans="1:3" ht="15">
      <c r="A205" s="219" t="s">
        <v>153</v>
      </c>
      <c r="B205" s="220" t="s">
        <v>204</v>
      </c>
      <c r="C205" s="227"/>
    </row>
    <row r="206" spans="1:3" ht="15">
      <c r="A206" s="309"/>
      <c r="B206" s="220" t="s">
        <v>202</v>
      </c>
      <c r="C206" s="227">
        <v>116271</v>
      </c>
    </row>
    <row r="207" spans="1:3" ht="15">
      <c r="A207" s="309"/>
      <c r="B207" s="220" t="s">
        <v>203</v>
      </c>
      <c r="C207" s="221">
        <v>31038</v>
      </c>
    </row>
    <row r="208" spans="1:3" ht="15.75" thickBot="1">
      <c r="A208" s="222"/>
      <c r="B208" s="223"/>
      <c r="C208" s="224"/>
    </row>
    <row r="209" spans="1:3" ht="15.75" thickBot="1">
      <c r="A209" s="213" t="s">
        <v>209</v>
      </c>
      <c r="B209" s="214" t="s">
        <v>213</v>
      </c>
      <c r="C209" s="290">
        <f>C211+C212+C214+C215</f>
        <v>1496842</v>
      </c>
    </row>
    <row r="210" spans="1:3" ht="15">
      <c r="A210" s="216" t="s">
        <v>169</v>
      </c>
      <c r="B210" s="217" t="s">
        <v>211</v>
      </c>
      <c r="C210" s="230"/>
    </row>
    <row r="211" spans="1:3" ht="15">
      <c r="A211" s="219"/>
      <c r="B211" s="220" t="s">
        <v>202</v>
      </c>
      <c r="C211" s="227">
        <v>299281</v>
      </c>
    </row>
    <row r="212" spans="1:3" ht="15">
      <c r="A212" s="219"/>
      <c r="B212" s="220" t="s">
        <v>203</v>
      </c>
      <c r="C212" s="238">
        <v>1028186</v>
      </c>
    </row>
    <row r="213" spans="1:3" ht="15">
      <c r="A213" s="219" t="s">
        <v>153</v>
      </c>
      <c r="B213" s="220" t="s">
        <v>204</v>
      </c>
      <c r="C213" s="227"/>
    </row>
    <row r="214" spans="1:3" ht="15">
      <c r="A214" s="309"/>
      <c r="B214" s="220" t="s">
        <v>202</v>
      </c>
      <c r="C214" s="227">
        <v>137760</v>
      </c>
    </row>
    <row r="215" spans="1:3" ht="15">
      <c r="A215" s="309"/>
      <c r="B215" s="220" t="s">
        <v>203</v>
      </c>
      <c r="C215" s="221">
        <v>31615</v>
      </c>
    </row>
    <row r="216" spans="1:3" ht="15.75" thickBot="1">
      <c r="A216" s="222"/>
      <c r="B216" s="223"/>
      <c r="C216" s="224"/>
    </row>
    <row r="217" spans="1:3" ht="15.75" thickBot="1">
      <c r="A217" s="315" t="s">
        <v>209</v>
      </c>
      <c r="B217" s="316" t="s">
        <v>214</v>
      </c>
      <c r="C217" s="317">
        <f>C219+C221+C222</f>
        <v>277983</v>
      </c>
    </row>
    <row r="218" spans="1:3" ht="15">
      <c r="A218" s="318" t="s">
        <v>169</v>
      </c>
      <c r="B218" s="319" t="s">
        <v>27</v>
      </c>
      <c r="C218" s="320"/>
    </row>
    <row r="219" spans="1:3" ht="15">
      <c r="A219" s="287"/>
      <c r="B219" s="321" t="s">
        <v>202</v>
      </c>
      <c r="C219" s="238">
        <v>179194</v>
      </c>
    </row>
    <row r="220" spans="1:3" ht="15">
      <c r="A220" s="287" t="s">
        <v>153</v>
      </c>
      <c r="B220" s="321" t="s">
        <v>28</v>
      </c>
      <c r="C220" s="235"/>
    </row>
    <row r="221" spans="1:3" ht="15">
      <c r="A221" s="287"/>
      <c r="B221" s="321" t="s">
        <v>202</v>
      </c>
      <c r="C221" s="235">
        <v>87265</v>
      </c>
    </row>
    <row r="222" spans="1:3" ht="15">
      <c r="A222" s="222"/>
      <c r="B222" s="322" t="s">
        <v>203</v>
      </c>
      <c r="C222" s="270">
        <v>11524</v>
      </c>
    </row>
    <row r="223" spans="1:3" ht="15.75" thickBot="1">
      <c r="A223" s="323"/>
      <c r="B223" s="322"/>
      <c r="C223" s="270"/>
    </row>
    <row r="224" spans="1:3" ht="15.75" thickBot="1">
      <c r="A224" s="324" t="s">
        <v>215</v>
      </c>
      <c r="B224" s="325" t="s">
        <v>214</v>
      </c>
      <c r="C224" s="326">
        <f>C226+C227</f>
        <v>388098</v>
      </c>
    </row>
    <row r="225" spans="1:3" ht="15">
      <c r="A225" s="242" t="s">
        <v>169</v>
      </c>
      <c r="B225" s="327" t="s">
        <v>27</v>
      </c>
      <c r="C225" s="328"/>
    </row>
    <row r="226" spans="1:3" ht="15">
      <c r="A226" s="329"/>
      <c r="B226" s="330" t="s">
        <v>202</v>
      </c>
      <c r="C226" s="221">
        <v>74655</v>
      </c>
    </row>
    <row r="227" spans="1:3" ht="15">
      <c r="A227" s="329"/>
      <c r="B227" s="330" t="s">
        <v>203</v>
      </c>
      <c r="C227" s="221">
        <v>313443</v>
      </c>
    </row>
    <row r="228" spans="1:3" ht="15">
      <c r="A228" s="216"/>
      <c r="B228" s="331"/>
      <c r="C228" s="230"/>
    </row>
    <row r="229" spans="1:3" ht="15">
      <c r="A229" s="332" t="s">
        <v>209</v>
      </c>
      <c r="B229" s="333" t="s">
        <v>216</v>
      </c>
      <c r="C229" s="233">
        <f>SUM(C230:C231)</f>
        <v>28550</v>
      </c>
    </row>
    <row r="230" spans="1:3" ht="15">
      <c r="A230" s="334" t="s">
        <v>113</v>
      </c>
      <c r="B230" s="283" t="s">
        <v>91</v>
      </c>
      <c r="C230" s="274">
        <v>8200</v>
      </c>
    </row>
    <row r="231" spans="1:3" ht="15">
      <c r="A231" s="219" t="s">
        <v>153</v>
      </c>
      <c r="B231" s="220" t="s">
        <v>28</v>
      </c>
      <c r="C231" s="221">
        <v>20350</v>
      </c>
    </row>
    <row r="232" spans="1:3" ht="15">
      <c r="A232" s="335"/>
      <c r="B232" s="333"/>
      <c r="C232" s="227"/>
    </row>
    <row r="233" spans="1:3" ht="15">
      <c r="A233" s="231" t="s">
        <v>209</v>
      </c>
      <c r="B233" s="276" t="s">
        <v>217</v>
      </c>
      <c r="C233" s="233"/>
    </row>
    <row r="234" spans="1:3" ht="15">
      <c r="A234" s="219" t="s">
        <v>153</v>
      </c>
      <c r="B234" s="220" t="s">
        <v>28</v>
      </c>
      <c r="C234" s="226">
        <v>80483</v>
      </c>
    </row>
    <row r="235" spans="1:3" ht="15">
      <c r="A235" s="222"/>
      <c r="B235" s="223"/>
      <c r="C235" s="299"/>
    </row>
    <row r="236" spans="1:3" ht="15">
      <c r="A236" s="254" t="s">
        <v>209</v>
      </c>
      <c r="B236" s="255" t="s">
        <v>218</v>
      </c>
      <c r="C236" s="293"/>
    </row>
    <row r="237" spans="1:3" ht="15">
      <c r="A237" s="336" t="s">
        <v>169</v>
      </c>
      <c r="B237" s="337" t="s">
        <v>27</v>
      </c>
      <c r="C237" s="238">
        <v>101056</v>
      </c>
    </row>
    <row r="238" spans="1:3" ht="15">
      <c r="A238" s="336"/>
      <c r="B238" s="337"/>
      <c r="C238" s="238"/>
    </row>
    <row r="239" spans="1:3" ht="15">
      <c r="A239" s="338" t="s">
        <v>219</v>
      </c>
      <c r="B239" s="339" t="s">
        <v>78</v>
      </c>
      <c r="C239" s="238"/>
    </row>
    <row r="240" spans="1:3" ht="15">
      <c r="A240" s="434" t="s">
        <v>113</v>
      </c>
      <c r="B240" s="435" t="s">
        <v>91</v>
      </c>
      <c r="C240" s="256">
        <v>14484</v>
      </c>
    </row>
    <row r="241" spans="1:3" ht="15.75" thickBot="1">
      <c r="A241" s="341"/>
      <c r="B241" s="342"/>
      <c r="C241" s="436"/>
    </row>
    <row r="242" spans="1:3" ht="15.75" thickBot="1">
      <c r="A242" s="343" t="s">
        <v>219</v>
      </c>
      <c r="B242" s="303" t="s">
        <v>220</v>
      </c>
      <c r="C242" s="344">
        <f>SUM(C243:C244)</f>
        <v>473240</v>
      </c>
    </row>
    <row r="243" spans="1:3" ht="15">
      <c r="A243" s="345" t="s">
        <v>169</v>
      </c>
      <c r="B243" s="217" t="s">
        <v>27</v>
      </c>
      <c r="C243" s="230">
        <v>424510</v>
      </c>
    </row>
    <row r="244" spans="1:3" ht="15">
      <c r="A244" s="287" t="s">
        <v>153</v>
      </c>
      <c r="B244" s="220" t="s">
        <v>28</v>
      </c>
      <c r="C244" s="227">
        <v>48730</v>
      </c>
    </row>
    <row r="245" spans="1:3" ht="15.75" thickBot="1">
      <c r="A245" s="287"/>
      <c r="B245" s="220"/>
      <c r="C245" s="227"/>
    </row>
    <row r="246" spans="1:3" ht="15.75" thickBot="1">
      <c r="A246" s="343" t="s">
        <v>219</v>
      </c>
      <c r="B246" s="214" t="s">
        <v>221</v>
      </c>
      <c r="C246" s="225">
        <f>SUM(C247:C248)</f>
        <v>399573</v>
      </c>
    </row>
    <row r="247" spans="1:3" ht="15">
      <c r="A247" s="216" t="s">
        <v>169</v>
      </c>
      <c r="B247" s="217" t="s">
        <v>27</v>
      </c>
      <c r="C247" s="230">
        <v>323614</v>
      </c>
    </row>
    <row r="248" spans="1:3" ht="15">
      <c r="A248" s="219" t="s">
        <v>153</v>
      </c>
      <c r="B248" s="220" t="s">
        <v>28</v>
      </c>
      <c r="C248" s="227">
        <v>75959</v>
      </c>
    </row>
    <row r="249" spans="1:3" ht="15.75" thickBot="1">
      <c r="A249" s="219"/>
      <c r="B249" s="220"/>
      <c r="C249" s="227"/>
    </row>
    <row r="250" spans="1:3" ht="15.75" thickBot="1">
      <c r="A250" s="302" t="s">
        <v>222</v>
      </c>
      <c r="B250" s="346" t="s">
        <v>223</v>
      </c>
      <c r="C250" s="304">
        <f>C252+C254+C255</f>
        <v>382606</v>
      </c>
    </row>
    <row r="251" spans="1:3" ht="15">
      <c r="A251" s="347" t="s">
        <v>169</v>
      </c>
      <c r="B251" s="348" t="s">
        <v>27</v>
      </c>
      <c r="C251" s="340"/>
    </row>
    <row r="252" spans="1:3" ht="15">
      <c r="A252" s="257"/>
      <c r="B252" s="349" t="s">
        <v>202</v>
      </c>
      <c r="C252" s="221">
        <v>149721</v>
      </c>
    </row>
    <row r="253" spans="1:3" ht="15">
      <c r="A253" s="257" t="s">
        <v>153</v>
      </c>
      <c r="B253" s="349" t="s">
        <v>28</v>
      </c>
      <c r="C253" s="256"/>
    </row>
    <row r="254" spans="1:3" ht="15">
      <c r="A254" s="257"/>
      <c r="B254" s="349" t="s">
        <v>202</v>
      </c>
      <c r="C254" s="238">
        <v>36535</v>
      </c>
    </row>
    <row r="255" spans="1:3" ht="15">
      <c r="A255" s="257"/>
      <c r="B255" s="349" t="s">
        <v>203</v>
      </c>
      <c r="C255" s="238">
        <v>196350</v>
      </c>
    </row>
    <row r="256" spans="1:3" ht="15.75" thickBot="1">
      <c r="A256" s="350"/>
      <c r="B256" s="351"/>
      <c r="C256" s="352"/>
    </row>
    <row r="257" spans="1:3" ht="15.75" thickBot="1">
      <c r="A257" s="353" t="s">
        <v>224</v>
      </c>
      <c r="B257" s="262" t="s">
        <v>225</v>
      </c>
      <c r="C257" s="354">
        <f>C258+C267+C277+C280+C283+C286+C289+C292+C295+C298+C301+C304</f>
        <v>1986069</v>
      </c>
    </row>
    <row r="258" spans="1:3" ht="15.75" thickBot="1">
      <c r="A258" s="213" t="s">
        <v>226</v>
      </c>
      <c r="B258" s="306" t="s">
        <v>227</v>
      </c>
      <c r="C258" s="225">
        <f>C259+C262+C265</f>
        <v>342780</v>
      </c>
    </row>
    <row r="259" spans="1:3" ht="15">
      <c r="A259" s="247" t="s">
        <v>169</v>
      </c>
      <c r="B259" s="248" t="s">
        <v>27</v>
      </c>
      <c r="C259" s="355">
        <f>SUM(C260:C261)</f>
        <v>262549</v>
      </c>
    </row>
    <row r="260" spans="1:3" ht="15">
      <c r="A260" s="216"/>
      <c r="B260" s="349" t="s">
        <v>202</v>
      </c>
      <c r="C260" s="308">
        <v>196540</v>
      </c>
    </row>
    <row r="261" spans="1:3" ht="15">
      <c r="A261" s="216"/>
      <c r="B261" s="349" t="s">
        <v>203</v>
      </c>
      <c r="C261" s="308">
        <v>66009</v>
      </c>
    </row>
    <row r="262" spans="1:3" ht="15">
      <c r="A262" s="231" t="s">
        <v>153</v>
      </c>
      <c r="B262" s="236" t="s">
        <v>28</v>
      </c>
      <c r="C262" s="356">
        <f>SUM(C263:C264)</f>
        <v>65885</v>
      </c>
    </row>
    <row r="263" spans="1:3" ht="15">
      <c r="A263" s="219"/>
      <c r="B263" s="349" t="s">
        <v>202</v>
      </c>
      <c r="C263" s="310">
        <v>63314</v>
      </c>
    </row>
    <row r="264" spans="1:3" ht="15">
      <c r="A264" s="219"/>
      <c r="B264" s="349" t="s">
        <v>203</v>
      </c>
      <c r="C264" s="226">
        <v>2571</v>
      </c>
    </row>
    <row r="265" spans="1:3" ht="15">
      <c r="A265" s="231" t="s">
        <v>228</v>
      </c>
      <c r="B265" s="236" t="s">
        <v>229</v>
      </c>
      <c r="C265" s="357">
        <v>14346</v>
      </c>
    </row>
    <row r="266" spans="1:3" ht="15.75" thickBot="1">
      <c r="A266" s="222"/>
      <c r="B266" s="223"/>
      <c r="C266" s="224"/>
    </row>
    <row r="267" spans="1:3" ht="15.75" thickBot="1">
      <c r="A267" s="213" t="s">
        <v>230</v>
      </c>
      <c r="B267" s="214" t="s">
        <v>231</v>
      </c>
      <c r="C267" s="358">
        <f>C268+C271</f>
        <v>582425</v>
      </c>
    </row>
    <row r="268" spans="1:3" ht="15">
      <c r="A268" s="247" t="s">
        <v>169</v>
      </c>
      <c r="B268" s="248" t="s">
        <v>27</v>
      </c>
      <c r="C268" s="359">
        <f>SUM(C269:C270)</f>
        <v>339084</v>
      </c>
    </row>
    <row r="269" spans="1:3" ht="15">
      <c r="A269" s="216"/>
      <c r="B269" s="349" t="s">
        <v>203</v>
      </c>
      <c r="C269" s="238">
        <v>315000</v>
      </c>
    </row>
    <row r="270" spans="1:3" ht="15">
      <c r="A270" s="216"/>
      <c r="B270" s="360" t="s">
        <v>232</v>
      </c>
      <c r="C270" s="361">
        <v>24084</v>
      </c>
    </row>
    <row r="271" spans="1:3" ht="15">
      <c r="A271" s="231" t="s">
        <v>153</v>
      </c>
      <c r="B271" s="236" t="s">
        <v>28</v>
      </c>
      <c r="C271" s="356">
        <f>SUM(C272:C274)</f>
        <v>243341</v>
      </c>
    </row>
    <row r="272" spans="1:3" ht="15">
      <c r="A272" s="219"/>
      <c r="B272" s="349" t="s">
        <v>202</v>
      </c>
      <c r="C272" s="310">
        <v>3317</v>
      </c>
    </row>
    <row r="273" spans="1:3" ht="15">
      <c r="A273" s="219"/>
      <c r="B273" s="349" t="s">
        <v>203</v>
      </c>
      <c r="C273" s="238">
        <v>234600</v>
      </c>
    </row>
    <row r="274" spans="1:3" ht="15">
      <c r="A274" s="219"/>
      <c r="B274" s="360" t="s">
        <v>232</v>
      </c>
      <c r="C274" s="221">
        <v>5424</v>
      </c>
    </row>
    <row r="275" spans="1:3" ht="15">
      <c r="A275" s="219"/>
      <c r="B275" s="220"/>
      <c r="C275" s="227"/>
    </row>
    <row r="276" spans="1:3" ht="15">
      <c r="A276" s="240" t="s">
        <v>230</v>
      </c>
      <c r="B276" s="292" t="s">
        <v>233</v>
      </c>
      <c r="C276" s="227"/>
    </row>
    <row r="277" spans="1:3" ht="15">
      <c r="A277" s="329" t="s">
        <v>228</v>
      </c>
      <c r="B277" s="330" t="s">
        <v>229</v>
      </c>
      <c r="C277" s="221">
        <v>484475</v>
      </c>
    </row>
    <row r="278" spans="1:3" ht="15">
      <c r="A278" s="219"/>
      <c r="B278" s="220"/>
      <c r="C278" s="227"/>
    </row>
    <row r="279" spans="1:3" ht="15">
      <c r="A279" s="231" t="s">
        <v>234</v>
      </c>
      <c r="B279" s="236" t="s">
        <v>81</v>
      </c>
      <c r="C279" s="233"/>
    </row>
    <row r="280" spans="1:3" ht="15">
      <c r="A280" s="219" t="s">
        <v>228</v>
      </c>
      <c r="B280" s="220" t="s">
        <v>229</v>
      </c>
      <c r="C280" s="221">
        <v>246622</v>
      </c>
    </row>
    <row r="281" spans="1:3" ht="15">
      <c r="A281" s="219"/>
      <c r="B281" s="220"/>
      <c r="C281" s="233"/>
    </row>
    <row r="282" spans="1:3" ht="15">
      <c r="A282" s="231" t="s">
        <v>234</v>
      </c>
      <c r="B282" s="255" t="s">
        <v>235</v>
      </c>
      <c r="C282" s="233"/>
    </row>
    <row r="283" spans="1:3" ht="15">
      <c r="A283" s="219" t="s">
        <v>228</v>
      </c>
      <c r="B283" s="220" t="s">
        <v>229</v>
      </c>
      <c r="C283" s="221">
        <v>8205</v>
      </c>
    </row>
    <row r="284" spans="1:3" ht="15">
      <c r="A284" s="231"/>
      <c r="B284" s="236"/>
      <c r="C284" s="227"/>
    </row>
    <row r="285" spans="1:3" ht="15">
      <c r="A285" s="231" t="s">
        <v>234</v>
      </c>
      <c r="B285" s="236" t="s">
        <v>236</v>
      </c>
      <c r="C285" s="233"/>
    </row>
    <row r="286" spans="1:3" ht="15">
      <c r="A286" s="219" t="s">
        <v>228</v>
      </c>
      <c r="B286" s="220" t="s">
        <v>229</v>
      </c>
      <c r="C286" s="238">
        <v>13728</v>
      </c>
    </row>
    <row r="287" spans="1:3" ht="15">
      <c r="A287" s="231"/>
      <c r="B287" s="220"/>
      <c r="C287" s="227"/>
    </row>
    <row r="288" spans="1:3" ht="15">
      <c r="A288" s="335" t="s">
        <v>237</v>
      </c>
      <c r="B288" s="333" t="s">
        <v>238</v>
      </c>
      <c r="C288" s="233"/>
    </row>
    <row r="289" spans="1:3" ht="15">
      <c r="A289" s="219" t="s">
        <v>228</v>
      </c>
      <c r="B289" s="220" t="s">
        <v>229</v>
      </c>
      <c r="C289" s="227">
        <v>35000</v>
      </c>
    </row>
    <row r="290" spans="1:3" ht="15">
      <c r="A290" s="219"/>
      <c r="B290" s="220"/>
      <c r="C290" s="233"/>
    </row>
    <row r="291" spans="1:3" ht="15">
      <c r="A291" s="362" t="s">
        <v>237</v>
      </c>
      <c r="B291" s="363" t="s">
        <v>239</v>
      </c>
      <c r="C291" s="233"/>
    </row>
    <row r="292" spans="1:3" ht="15">
      <c r="A292" s="364" t="s">
        <v>228</v>
      </c>
      <c r="B292" s="349" t="s">
        <v>229</v>
      </c>
      <c r="C292" s="221">
        <v>20807</v>
      </c>
    </row>
    <row r="293" spans="1:3" ht="15">
      <c r="A293" s="219"/>
      <c r="B293" s="220"/>
      <c r="C293" s="227"/>
    </row>
    <row r="294" spans="1:3" ht="15">
      <c r="A294" s="231" t="s">
        <v>240</v>
      </c>
      <c r="B294" s="236" t="s">
        <v>83</v>
      </c>
      <c r="C294" s="227"/>
    </row>
    <row r="295" spans="1:3" ht="15">
      <c r="A295" s="219" t="s">
        <v>228</v>
      </c>
      <c r="B295" s="220" t="s">
        <v>229</v>
      </c>
      <c r="C295" s="221">
        <v>48806</v>
      </c>
    </row>
    <row r="296" spans="1:3" ht="15">
      <c r="A296" s="219"/>
      <c r="B296" s="234"/>
      <c r="C296" s="227"/>
    </row>
    <row r="297" spans="1:3" ht="15">
      <c r="A297" s="231" t="s">
        <v>240</v>
      </c>
      <c r="B297" s="236" t="s">
        <v>241</v>
      </c>
      <c r="C297" s="233"/>
    </row>
    <row r="298" spans="1:3" ht="15">
      <c r="A298" s="219" t="s">
        <v>228</v>
      </c>
      <c r="B298" s="220" t="s">
        <v>229</v>
      </c>
      <c r="C298" s="227">
        <v>196100</v>
      </c>
    </row>
    <row r="299" spans="1:3" ht="15">
      <c r="A299" s="231"/>
      <c r="B299" s="236"/>
      <c r="C299" s="233"/>
    </row>
    <row r="300" spans="1:3" ht="15">
      <c r="A300" s="231" t="s">
        <v>240</v>
      </c>
      <c r="B300" s="236" t="s">
        <v>242</v>
      </c>
      <c r="C300" s="233"/>
    </row>
    <row r="301" spans="1:3" ht="15">
      <c r="A301" s="219" t="s">
        <v>113</v>
      </c>
      <c r="B301" s="234" t="s">
        <v>91</v>
      </c>
      <c r="C301" s="227">
        <v>4000</v>
      </c>
    </row>
    <row r="302" spans="1:3" ht="15">
      <c r="A302" s="219"/>
      <c r="B302" s="234"/>
      <c r="C302" s="233"/>
    </row>
    <row r="303" spans="1:3" ht="15">
      <c r="A303" s="231" t="s">
        <v>243</v>
      </c>
      <c r="B303" s="232" t="s">
        <v>244</v>
      </c>
      <c r="C303" s="281"/>
    </row>
    <row r="304" spans="1:3" ht="15">
      <c r="A304" s="219" t="s">
        <v>113</v>
      </c>
      <c r="B304" s="234" t="s">
        <v>91</v>
      </c>
      <c r="C304" s="227">
        <v>3121</v>
      </c>
    </row>
    <row r="305" spans="1:3" ht="15.75" thickBot="1">
      <c r="A305" s="222"/>
      <c r="B305" s="278"/>
      <c r="C305" s="224"/>
    </row>
    <row r="306" spans="1:3" ht="15.75" thickBot="1">
      <c r="A306" s="365"/>
      <c r="B306" s="365" t="s">
        <v>245</v>
      </c>
      <c r="C306" s="366">
        <f>C5+C34+C38+C50+C60+C86+C157+C257</f>
        <v>16137713</v>
      </c>
    </row>
    <row r="308" ht="14.25">
      <c r="C308" s="437"/>
    </row>
    <row r="309" ht="14.25">
      <c r="C309" s="437"/>
    </row>
    <row r="310" ht="14.25">
      <c r="C310" s="437"/>
    </row>
    <row r="311" ht="14.25">
      <c r="C311" s="437"/>
    </row>
    <row r="312" ht="14.25">
      <c r="C312" s="437"/>
    </row>
    <row r="313" ht="14.25">
      <c r="C313" s="437"/>
    </row>
    <row r="314" ht="14.25">
      <c r="C314" s="4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PageLayoutView="0" workbookViewId="0" topLeftCell="A73">
      <selection activeCell="B53" sqref="B53"/>
    </sheetView>
  </sheetViews>
  <sheetFormatPr defaultColWidth="9.140625" defaultRowHeight="15"/>
  <cols>
    <col min="2" max="2" width="36.140625" style="0" customWidth="1"/>
    <col min="3" max="3" width="12.7109375" style="0" customWidth="1"/>
    <col min="4" max="4" width="14.140625" style="0" customWidth="1"/>
    <col min="5" max="5" width="14.28125" style="0" customWidth="1"/>
  </cols>
  <sheetData>
    <row r="2" spans="1:5" ht="15">
      <c r="A2" s="122"/>
      <c r="B2" s="122" t="s">
        <v>246</v>
      </c>
      <c r="C2" s="124"/>
      <c r="D2" s="124"/>
      <c r="E2" s="124"/>
    </row>
    <row r="3" spans="1:5" ht="15">
      <c r="A3" s="124"/>
      <c r="B3" s="124"/>
      <c r="C3" s="124"/>
      <c r="D3" s="124"/>
      <c r="E3" s="124"/>
    </row>
    <row r="4" spans="1:5" ht="15.75" thickBot="1">
      <c r="A4" s="368" t="s">
        <v>247</v>
      </c>
      <c r="B4" s="369"/>
      <c r="C4" s="124"/>
      <c r="D4" s="124"/>
      <c r="E4" s="124"/>
    </row>
    <row r="5" spans="1:5" ht="15.75" thickBot="1">
      <c r="A5" s="443"/>
      <c r="B5" s="444"/>
      <c r="C5" s="370" t="s">
        <v>248</v>
      </c>
      <c r="D5" s="382"/>
      <c r="E5" s="383" t="s">
        <v>249</v>
      </c>
    </row>
    <row r="6" spans="1:5" ht="15.75" thickBot="1">
      <c r="A6" s="443"/>
      <c r="B6" s="445"/>
      <c r="C6" s="384" t="s">
        <v>250</v>
      </c>
      <c r="D6" s="384" t="s">
        <v>251</v>
      </c>
      <c r="E6" s="385" t="s">
        <v>252</v>
      </c>
    </row>
    <row r="7" spans="1:5" ht="15.75" thickBot="1">
      <c r="A7" s="386">
        <v>381</v>
      </c>
      <c r="B7" s="387" t="s">
        <v>32</v>
      </c>
      <c r="C7" s="388">
        <f>C8</f>
        <v>5000</v>
      </c>
      <c r="D7" s="388">
        <f>D8</f>
        <v>0</v>
      </c>
      <c r="E7" s="388">
        <f>E8</f>
        <v>5000</v>
      </c>
    </row>
    <row r="8" spans="1:5" ht="15.75" thickBot="1">
      <c r="A8" s="389">
        <v>1</v>
      </c>
      <c r="B8" s="390" t="s">
        <v>253</v>
      </c>
      <c r="C8" s="391">
        <v>5000</v>
      </c>
      <c r="D8" s="391">
        <v>0</v>
      </c>
      <c r="E8" s="391">
        <v>5000</v>
      </c>
    </row>
    <row r="9" spans="1:5" ht="15.75" thickBot="1">
      <c r="A9" s="392">
        <v>15</v>
      </c>
      <c r="B9" s="387" t="s">
        <v>254</v>
      </c>
      <c r="C9" s="393">
        <f>C11+C13+C15+C17+C19+C21+C23+C25+C27+C29+C31+C33+C35+C37+C39+C41+C43+C45+C47+C49+C51+C53+C55+C57</f>
        <v>-4806685</v>
      </c>
      <c r="D9" s="394">
        <f>D13+D17+D23+D29+D47</f>
        <v>-2898527</v>
      </c>
      <c r="E9" s="393">
        <f>E11+E13+E15+E17+E19+E21+E23+E25+E27+E29+E31+E33+E35+E37+E39+E41+E43+E45+E47+E49+E51+E53+E55+E57</f>
        <v>-7705212</v>
      </c>
    </row>
    <row r="10" spans="1:5" ht="15">
      <c r="A10" s="395"/>
      <c r="B10" s="396"/>
      <c r="C10" s="397"/>
      <c r="D10" s="398"/>
      <c r="E10" s="397"/>
    </row>
    <row r="11" spans="1:5" ht="15">
      <c r="A11" s="399" t="s">
        <v>255</v>
      </c>
      <c r="B11" s="400" t="s">
        <v>256</v>
      </c>
      <c r="C11" s="401">
        <v>-30000</v>
      </c>
      <c r="D11" s="402"/>
      <c r="E11" s="401">
        <f>C11+D11</f>
        <v>-30000</v>
      </c>
    </row>
    <row r="12" spans="1:5" ht="15">
      <c r="A12" s="399"/>
      <c r="B12" s="371"/>
      <c r="C12" s="401"/>
      <c r="D12" s="402"/>
      <c r="E12" s="401"/>
    </row>
    <row r="13" spans="1:5" ht="15">
      <c r="A13" s="399" t="s">
        <v>257</v>
      </c>
      <c r="B13" s="403" t="s">
        <v>258</v>
      </c>
      <c r="C13" s="401">
        <v>-2098123</v>
      </c>
      <c r="D13" s="402">
        <v>-817000</v>
      </c>
      <c r="E13" s="401">
        <f>C13+D13</f>
        <v>-2915123</v>
      </c>
    </row>
    <row r="14" spans="1:5" ht="15">
      <c r="A14" s="399"/>
      <c r="B14" s="371"/>
      <c r="C14" s="401"/>
      <c r="D14" s="402"/>
      <c r="E14" s="401"/>
    </row>
    <row r="15" spans="1:5" ht="30">
      <c r="A15" s="399" t="s">
        <v>259</v>
      </c>
      <c r="B15" s="371" t="s">
        <v>260</v>
      </c>
      <c r="C15" s="401">
        <v>-20000</v>
      </c>
      <c r="D15" s="402"/>
      <c r="E15" s="401">
        <f>C15+D15</f>
        <v>-20000</v>
      </c>
    </row>
    <row r="16" spans="1:5" ht="15">
      <c r="A16" s="399"/>
      <c r="B16" s="371"/>
      <c r="C16" s="401"/>
      <c r="D16" s="402"/>
      <c r="E16" s="401"/>
    </row>
    <row r="17" spans="1:5" ht="15">
      <c r="A17" s="399" t="s">
        <v>261</v>
      </c>
      <c r="B17" s="400" t="s">
        <v>263</v>
      </c>
      <c r="C17" s="401">
        <v>-1446193</v>
      </c>
      <c r="D17" s="402">
        <v>-1612917</v>
      </c>
      <c r="E17" s="401">
        <f>C17+D17</f>
        <v>-3059110</v>
      </c>
    </row>
    <row r="18" spans="1:5" ht="15">
      <c r="A18" s="399"/>
      <c r="B18" s="400"/>
      <c r="C18" s="401"/>
      <c r="D18" s="402"/>
      <c r="E18" s="401"/>
    </row>
    <row r="19" spans="1:5" ht="15">
      <c r="A19" s="399" t="s">
        <v>262</v>
      </c>
      <c r="B19" s="371" t="s">
        <v>266</v>
      </c>
      <c r="C19" s="404">
        <v>-65000</v>
      </c>
      <c r="D19" s="405"/>
      <c r="E19" s="401">
        <f>C19+D19</f>
        <v>-65000</v>
      </c>
    </row>
    <row r="20" spans="1:5" ht="15">
      <c r="A20" s="399"/>
      <c r="B20" s="371"/>
      <c r="C20" s="401"/>
      <c r="D20" s="402"/>
      <c r="E20" s="401"/>
    </row>
    <row r="21" spans="1:5" ht="45">
      <c r="A21" s="399" t="s">
        <v>264</v>
      </c>
      <c r="B21" s="372" t="s">
        <v>269</v>
      </c>
      <c r="C21" s="401">
        <v>-9831</v>
      </c>
      <c r="D21" s="402"/>
      <c r="E21" s="401">
        <f>C21+D21</f>
        <v>-9831</v>
      </c>
    </row>
    <row r="22" spans="1:5" ht="15">
      <c r="A22" s="399"/>
      <c r="B22" s="372"/>
      <c r="C22" s="401"/>
      <c r="D22" s="402"/>
      <c r="E22" s="401"/>
    </row>
    <row r="23" spans="1:5" ht="15">
      <c r="A23" s="399" t="s">
        <v>265</v>
      </c>
      <c r="B23" s="372" t="s">
        <v>271</v>
      </c>
      <c r="C23" s="401">
        <v>-17750</v>
      </c>
      <c r="D23" s="402">
        <v>-53250</v>
      </c>
      <c r="E23" s="401">
        <f>C23+D23</f>
        <v>-71000</v>
      </c>
    </row>
    <row r="24" spans="1:5" ht="15">
      <c r="A24" s="399"/>
      <c r="B24" s="372"/>
      <c r="C24" s="401"/>
      <c r="D24" s="402"/>
      <c r="E24" s="401"/>
    </row>
    <row r="25" spans="1:5" ht="30">
      <c r="A25" s="399" t="s">
        <v>267</v>
      </c>
      <c r="B25" s="372" t="s">
        <v>273</v>
      </c>
      <c r="C25" s="406">
        <v>-49050</v>
      </c>
      <c r="D25" s="402"/>
      <c r="E25" s="401">
        <f>C25+D25</f>
        <v>-49050</v>
      </c>
    </row>
    <row r="26" spans="1:5" ht="15">
      <c r="A26" s="399"/>
      <c r="B26" s="371"/>
      <c r="C26" s="401"/>
      <c r="D26" s="402"/>
      <c r="E26" s="401"/>
    </row>
    <row r="27" spans="1:5" ht="30">
      <c r="A27" s="399" t="s">
        <v>268</v>
      </c>
      <c r="B27" s="371" t="s">
        <v>275</v>
      </c>
      <c r="C27" s="401">
        <v>-53000</v>
      </c>
      <c r="D27" s="402"/>
      <c r="E27" s="401">
        <f>C27+D27</f>
        <v>-53000</v>
      </c>
    </row>
    <row r="28" spans="1:5" ht="15">
      <c r="A28" s="399"/>
      <c r="B28" s="371"/>
      <c r="C28" s="401"/>
      <c r="D28" s="402"/>
      <c r="E28" s="401"/>
    </row>
    <row r="29" spans="1:5" ht="30">
      <c r="A29" s="399" t="s">
        <v>270</v>
      </c>
      <c r="B29" s="371" t="s">
        <v>277</v>
      </c>
      <c r="C29" s="401">
        <v>-26000</v>
      </c>
      <c r="D29" s="402">
        <v>-74000</v>
      </c>
      <c r="E29" s="401">
        <f>C29+D29</f>
        <v>-100000</v>
      </c>
    </row>
    <row r="30" spans="1:5" ht="15">
      <c r="A30" s="399"/>
      <c r="B30" s="371"/>
      <c r="C30" s="401"/>
      <c r="D30" s="402"/>
      <c r="E30" s="401"/>
    </row>
    <row r="31" spans="1:5" ht="45">
      <c r="A31" s="399" t="s">
        <v>272</v>
      </c>
      <c r="B31" s="373" t="s">
        <v>301</v>
      </c>
      <c r="C31" s="401">
        <v>-15000</v>
      </c>
      <c r="D31" s="402"/>
      <c r="E31" s="401">
        <f>C31+D31</f>
        <v>-15000</v>
      </c>
    </row>
    <row r="32" spans="1:5" ht="15">
      <c r="A32" s="399"/>
      <c r="B32" s="371"/>
      <c r="C32" s="401"/>
      <c r="D32" s="407"/>
      <c r="E32" s="438"/>
    </row>
    <row r="33" spans="1:5" ht="30">
      <c r="A33" s="399" t="s">
        <v>274</v>
      </c>
      <c r="B33" s="371" t="s">
        <v>280</v>
      </c>
      <c r="C33" s="401">
        <v>-50000</v>
      </c>
      <c r="D33" s="402"/>
      <c r="E33" s="401">
        <f>C33+D33</f>
        <v>-50000</v>
      </c>
    </row>
    <row r="34" spans="1:5" ht="15">
      <c r="A34" s="399"/>
      <c r="B34" s="371"/>
      <c r="C34" s="401"/>
      <c r="D34" s="402"/>
      <c r="E34" s="401"/>
    </row>
    <row r="35" spans="1:5" ht="45">
      <c r="A35" s="399" t="s">
        <v>276</v>
      </c>
      <c r="B35" s="372" t="s">
        <v>282</v>
      </c>
      <c r="C35" s="406">
        <v>-23832</v>
      </c>
      <c r="D35" s="402"/>
      <c r="E35" s="401">
        <f>C35+D35</f>
        <v>-23832</v>
      </c>
    </row>
    <row r="36" spans="1:5" ht="15">
      <c r="A36" s="399"/>
      <c r="B36" s="371"/>
      <c r="C36" s="401"/>
      <c r="D36" s="402"/>
      <c r="E36" s="401"/>
    </row>
    <row r="37" spans="1:5" ht="45">
      <c r="A37" s="399" t="s">
        <v>278</v>
      </c>
      <c r="B37" s="371" t="s">
        <v>304</v>
      </c>
      <c r="C37" s="401">
        <v>-200000</v>
      </c>
      <c r="D37" s="402"/>
      <c r="E37" s="401">
        <f>C37+D37</f>
        <v>-200000</v>
      </c>
    </row>
    <row r="38" spans="1:5" ht="15">
      <c r="A38" s="399"/>
      <c r="B38" s="371"/>
      <c r="C38" s="401"/>
      <c r="D38" s="402"/>
      <c r="E38" s="401"/>
    </row>
    <row r="39" spans="1:5" ht="30">
      <c r="A39" s="399" t="s">
        <v>279</v>
      </c>
      <c r="B39" s="372" t="s">
        <v>305</v>
      </c>
      <c r="C39" s="401">
        <v>-20000</v>
      </c>
      <c r="D39" s="402"/>
      <c r="E39" s="401">
        <f>C39+D39</f>
        <v>-20000</v>
      </c>
    </row>
    <row r="40" spans="1:5" ht="15">
      <c r="A40" s="399"/>
      <c r="B40" s="372"/>
      <c r="C40" s="401"/>
      <c r="D40" s="402"/>
      <c r="E40" s="401"/>
    </row>
    <row r="41" spans="1:5" ht="30">
      <c r="A41" s="399" t="s">
        <v>281</v>
      </c>
      <c r="B41" s="372" t="s">
        <v>306</v>
      </c>
      <c r="C41" s="401">
        <v>-15000</v>
      </c>
      <c r="D41" s="402"/>
      <c r="E41" s="401">
        <f>C41+D41</f>
        <v>-15000</v>
      </c>
    </row>
    <row r="42" spans="1:5" ht="15">
      <c r="A42" s="399"/>
      <c r="B42" s="372"/>
      <c r="C42" s="401"/>
      <c r="D42" s="402"/>
      <c r="E42" s="401"/>
    </row>
    <row r="43" spans="1:5" ht="45">
      <c r="A43" s="399" t="s">
        <v>283</v>
      </c>
      <c r="B43" s="374" t="s">
        <v>307</v>
      </c>
      <c r="C43" s="401">
        <v>-7170</v>
      </c>
      <c r="D43" s="402"/>
      <c r="E43" s="401">
        <f>C43+D43</f>
        <v>-7170</v>
      </c>
    </row>
    <row r="44" spans="1:5" ht="15">
      <c r="A44" s="399"/>
      <c r="B44" s="375"/>
      <c r="C44" s="401"/>
      <c r="D44" s="402"/>
      <c r="E44" s="401"/>
    </row>
    <row r="45" spans="1:5" ht="60">
      <c r="A45" s="399" t="s">
        <v>284</v>
      </c>
      <c r="B45" s="375" t="s">
        <v>308</v>
      </c>
      <c r="C45" s="406">
        <v>-22800</v>
      </c>
      <c r="D45" s="402"/>
      <c r="E45" s="401">
        <f>C45+D45</f>
        <v>-22800</v>
      </c>
    </row>
    <row r="46" spans="1:5" ht="15">
      <c r="A46" s="399"/>
      <c r="B46" s="371"/>
      <c r="C46" s="401"/>
      <c r="D46" s="402"/>
      <c r="E46" s="401"/>
    </row>
    <row r="47" spans="1:5" ht="30">
      <c r="A47" s="399" t="s">
        <v>285</v>
      </c>
      <c r="B47" s="372" t="s">
        <v>289</v>
      </c>
      <c r="C47" s="401">
        <v>-315662</v>
      </c>
      <c r="D47" s="402">
        <v>-341360</v>
      </c>
      <c r="E47" s="401">
        <f>C47+D47</f>
        <v>-657022</v>
      </c>
    </row>
    <row r="48" spans="1:5" ht="15">
      <c r="A48" s="399"/>
      <c r="B48" s="372"/>
      <c r="C48" s="401"/>
      <c r="D48" s="402"/>
      <c r="E48" s="401"/>
    </row>
    <row r="49" spans="1:5" ht="60">
      <c r="A49" s="399" t="s">
        <v>286</v>
      </c>
      <c r="B49" s="372" t="s">
        <v>309</v>
      </c>
      <c r="C49" s="401">
        <v>-80000</v>
      </c>
      <c r="D49" s="402"/>
      <c r="E49" s="401">
        <f>C49+D49</f>
        <v>-80000</v>
      </c>
    </row>
    <row r="50" spans="1:5" ht="15">
      <c r="A50" s="399"/>
      <c r="B50" s="372"/>
      <c r="C50" s="401"/>
      <c r="D50" s="402"/>
      <c r="E50" s="401"/>
    </row>
    <row r="51" spans="1:5" ht="45">
      <c r="A51" s="399" t="s">
        <v>287</v>
      </c>
      <c r="B51" s="372" t="s">
        <v>302</v>
      </c>
      <c r="C51" s="406">
        <v>-20838</v>
      </c>
      <c r="D51" s="402"/>
      <c r="E51" s="401">
        <f>C51+D51</f>
        <v>-20838</v>
      </c>
    </row>
    <row r="52" spans="1:5" ht="15">
      <c r="A52" s="399"/>
      <c r="B52" s="372"/>
      <c r="C52" s="406"/>
      <c r="D52" s="402"/>
      <c r="E52" s="401"/>
    </row>
    <row r="53" spans="1:5" ht="45">
      <c r="A53" s="399" t="s">
        <v>288</v>
      </c>
      <c r="B53" s="372" t="s">
        <v>310</v>
      </c>
      <c r="C53" s="406">
        <v>-9436</v>
      </c>
      <c r="D53" s="402"/>
      <c r="E53" s="401">
        <f>C53+D53</f>
        <v>-9436</v>
      </c>
    </row>
    <row r="54" spans="1:5" ht="15">
      <c r="A54" s="399"/>
      <c r="B54" s="371"/>
      <c r="C54" s="401"/>
      <c r="D54" s="402"/>
      <c r="E54" s="401"/>
    </row>
    <row r="55" spans="1:5" ht="30">
      <c r="A55" s="399" t="s">
        <v>290</v>
      </c>
      <c r="B55" s="374" t="s">
        <v>311</v>
      </c>
      <c r="C55" s="401">
        <v>-12000</v>
      </c>
      <c r="D55" s="402"/>
      <c r="E55" s="401">
        <f>C55+D55</f>
        <v>-12000</v>
      </c>
    </row>
    <row r="56" spans="1:5" ht="15">
      <c r="A56" s="399"/>
      <c r="B56" s="371"/>
      <c r="C56" s="401"/>
      <c r="D56" s="402"/>
      <c r="E56" s="401"/>
    </row>
    <row r="57" spans="1:5" ht="30">
      <c r="A57" s="399" t="s">
        <v>291</v>
      </c>
      <c r="B57" s="376" t="s">
        <v>312</v>
      </c>
      <c r="C57" s="401">
        <v>-200000</v>
      </c>
      <c r="D57" s="402"/>
      <c r="E57" s="401">
        <f>C57+D57</f>
        <v>-200000</v>
      </c>
    </row>
    <row r="58" spans="1:5" ht="15.75" thickBot="1">
      <c r="A58" s="408"/>
      <c r="B58" s="409"/>
      <c r="C58" s="410"/>
      <c r="D58" s="411"/>
      <c r="E58" s="412"/>
    </row>
    <row r="59" spans="1:5" ht="31.5" thickBot="1">
      <c r="A59" s="413">
        <v>3502</v>
      </c>
      <c r="B59" s="377" t="s">
        <v>292</v>
      </c>
      <c r="C59" s="414">
        <f>C60+C62+C64+C66+C68</f>
        <v>0</v>
      </c>
      <c r="D59" s="414">
        <f>D60+D62+D64+D66+D68</f>
        <v>2898527</v>
      </c>
      <c r="E59" s="414">
        <f>E60+E62+E64+E66+E68</f>
        <v>2898527</v>
      </c>
    </row>
    <row r="60" spans="1:5" ht="60">
      <c r="A60" s="399" t="s">
        <v>255</v>
      </c>
      <c r="B60" s="372" t="s">
        <v>293</v>
      </c>
      <c r="C60" s="401">
        <v>0</v>
      </c>
      <c r="D60" s="401">
        <v>817000</v>
      </c>
      <c r="E60" s="401">
        <v>817000</v>
      </c>
    </row>
    <row r="61" spans="1:5" ht="15">
      <c r="A61" s="399"/>
      <c r="B61" s="371"/>
      <c r="C61" s="401"/>
      <c r="D61" s="401"/>
      <c r="E61" s="401"/>
    </row>
    <row r="62" spans="1:5" ht="30">
      <c r="A62" s="399" t="s">
        <v>257</v>
      </c>
      <c r="B62" s="378" t="s">
        <v>294</v>
      </c>
      <c r="C62" s="401">
        <v>0</v>
      </c>
      <c r="D62" s="401">
        <v>1612917</v>
      </c>
      <c r="E62" s="401">
        <v>1612917</v>
      </c>
    </row>
    <row r="63" spans="1:5" ht="15">
      <c r="A63" s="399"/>
      <c r="B63" s="371"/>
      <c r="C63" s="401"/>
      <c r="D63" s="401"/>
      <c r="E63" s="401"/>
    </row>
    <row r="64" spans="1:5" ht="45">
      <c r="A64" s="415" t="s">
        <v>259</v>
      </c>
      <c r="B64" s="378" t="s">
        <v>295</v>
      </c>
      <c r="C64" s="416">
        <v>0</v>
      </c>
      <c r="D64" s="401">
        <v>74000</v>
      </c>
      <c r="E64" s="416">
        <v>74000</v>
      </c>
    </row>
    <row r="65" spans="1:5" ht="15">
      <c r="A65" s="415"/>
      <c r="B65" s="373"/>
      <c r="C65" s="416"/>
      <c r="D65" s="406"/>
      <c r="E65" s="416"/>
    </row>
    <row r="66" spans="1:5" ht="45">
      <c r="A66" s="415" t="s">
        <v>261</v>
      </c>
      <c r="B66" s="378" t="s">
        <v>296</v>
      </c>
      <c r="C66" s="416">
        <v>0</v>
      </c>
      <c r="D66" s="401">
        <v>341360</v>
      </c>
      <c r="E66" s="416">
        <v>341360</v>
      </c>
    </row>
    <row r="67" spans="1:5" ht="15">
      <c r="A67" s="415"/>
      <c r="B67" s="373"/>
      <c r="C67" s="416"/>
      <c r="D67" s="406"/>
      <c r="E67" s="416"/>
    </row>
    <row r="68" spans="1:5" ht="15">
      <c r="A68" s="415" t="s">
        <v>262</v>
      </c>
      <c r="B68" s="378" t="s">
        <v>297</v>
      </c>
      <c r="C68" s="416">
        <v>0</v>
      </c>
      <c r="D68" s="401">
        <v>53250</v>
      </c>
      <c r="E68" s="416">
        <v>53250</v>
      </c>
    </row>
    <row r="69" spans="1:5" ht="15.75" thickBot="1">
      <c r="A69" s="417"/>
      <c r="B69" s="379"/>
      <c r="C69" s="418"/>
      <c r="D69" s="412"/>
      <c r="E69" s="418"/>
    </row>
    <row r="70" spans="1:5" ht="31.5" thickBot="1">
      <c r="A70" s="419">
        <v>4502</v>
      </c>
      <c r="B70" s="380" t="s">
        <v>298</v>
      </c>
      <c r="C70" s="414">
        <f>C71</f>
        <v>-10000</v>
      </c>
      <c r="D70" s="414">
        <v>0</v>
      </c>
      <c r="E70" s="414">
        <f>C70+D70</f>
        <v>-10000</v>
      </c>
    </row>
    <row r="71" spans="1:5" ht="30">
      <c r="A71" s="381" t="s">
        <v>255</v>
      </c>
      <c r="B71" s="104" t="s">
        <v>299</v>
      </c>
      <c r="C71" s="420">
        <v>-10000</v>
      </c>
      <c r="D71" s="421">
        <v>0</v>
      </c>
      <c r="E71" s="420">
        <v>-10000</v>
      </c>
    </row>
    <row r="72" spans="1:5" ht="15.75" thickBot="1">
      <c r="A72" s="422"/>
      <c r="B72" s="423"/>
      <c r="C72" s="418"/>
      <c r="D72" s="424"/>
      <c r="E72" s="418"/>
    </row>
    <row r="73" spans="1:5" ht="15.75" thickBot="1">
      <c r="A73" s="425">
        <v>655</v>
      </c>
      <c r="B73" s="426" t="s">
        <v>36</v>
      </c>
      <c r="C73" s="427">
        <v>15000</v>
      </c>
      <c r="D73" s="427">
        <v>0</v>
      </c>
      <c r="E73" s="428">
        <f>C73+D73</f>
        <v>15000</v>
      </c>
    </row>
    <row r="74" spans="1:5" ht="15.75" thickBot="1">
      <c r="A74" s="425">
        <v>650</v>
      </c>
      <c r="B74" s="426" t="s">
        <v>37</v>
      </c>
      <c r="C74" s="427">
        <v>-40811</v>
      </c>
      <c r="D74" s="427">
        <v>0</v>
      </c>
      <c r="E74" s="428">
        <f>C74+D74</f>
        <v>-40811</v>
      </c>
    </row>
    <row r="75" spans="1:5" ht="15.75" thickBot="1">
      <c r="A75" s="429"/>
      <c r="B75" s="430"/>
      <c r="C75" s="431"/>
      <c r="D75" s="431"/>
      <c r="E75" s="431"/>
    </row>
    <row r="76" spans="1:5" ht="31.5" thickBot="1">
      <c r="A76" s="432"/>
      <c r="B76" s="433" t="s">
        <v>300</v>
      </c>
      <c r="C76" s="427">
        <f>C7+C9+C59+C70+C73+C74</f>
        <v>-4837496</v>
      </c>
      <c r="D76" s="427">
        <f>D7+D9+D59+D70+D73+D74</f>
        <v>0</v>
      </c>
      <c r="E76" s="427">
        <f>E7+E9+E59+E70+E73+E74</f>
        <v>-4837496</v>
      </c>
    </row>
  </sheetData>
  <sheetProtection/>
  <mergeCells count="2"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Admin</cp:lastModifiedBy>
  <cp:lastPrinted>2020-01-21T12:28:49Z</cp:lastPrinted>
  <dcterms:created xsi:type="dcterms:W3CDTF">2020-01-20T14:50:23Z</dcterms:created>
  <dcterms:modified xsi:type="dcterms:W3CDTF">2020-01-23T15:13:42Z</dcterms:modified>
  <cp:category/>
  <cp:version/>
  <cp:contentType/>
  <cp:contentStatus/>
</cp:coreProperties>
</file>