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40" activeTab="3"/>
  </bookViews>
  <sheets>
    <sheet name="Sillamäe linna 2020.a eelarve" sheetId="1" r:id="rId1"/>
    <sheet name="Põhitegevuse tulud Lisa 1" sheetId="2" r:id="rId2"/>
    <sheet name="Põhitegevuse kulud Lisa 2" sheetId="3" r:id="rId3"/>
    <sheet name="Investeerimistegevus Lisa 3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<sst xmlns="http://schemas.openxmlformats.org/spreadsheetml/2006/main" count="581" uniqueCount="275">
  <si>
    <t>Kood</t>
  </si>
  <si>
    <t xml:space="preserve">                           Kirje nimetus</t>
  </si>
  <si>
    <t>Eelarve (tekkepõhine) eurodes</t>
  </si>
  <si>
    <t>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</si>
  <si>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</si>
  <si>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</si>
  <si>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</si>
  <si>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</si>
  <si>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</si>
  <si>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</si>
  <si>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</si>
  <si>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</si>
  <si>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</si>
  <si>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</si>
  <si>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Sh laekumine vee erikasutusest</t>
  </si>
  <si>
    <t>Sh trahvid</t>
  </si>
  <si>
    <t>Sh keskkonnale tekitatud kahju hüvitis</t>
  </si>
  <si>
    <t>Sh segalaadilised tulud</t>
  </si>
  <si>
    <t>PÕHITEGEVUSE KULUD KOKKU</t>
  </si>
  <si>
    <t>Antavad toetused tegevuskuludeks</t>
  </si>
  <si>
    <t>Sotsiaaltoetused füüsilistele isikutele</t>
  </si>
  <si>
    <t>Sihtotstarbelised toetused tegevuskuludeks</t>
  </si>
  <si>
    <t>Tegevustoetused</t>
  </si>
  <si>
    <t>Muud tegevuskulud</t>
  </si>
  <si>
    <t>Personalikulud</t>
  </si>
  <si>
    <t>Majandamiskulud</t>
  </si>
  <si>
    <t>Muud kulud (s.h. 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</si>
  <si>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</si>
  <si>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</si>
  <si>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</si>
  <si>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</si>
  <si>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</si>
  <si>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Finantstulud (+)</t>
  </si>
  <si>
    <t>Finantskulud (-)</t>
  </si>
  <si>
    <t>EELARVE TULEM (ÜLEJÄÄK (+) / PUUDUJÄÄK (-))</t>
  </si>
  <si>
    <t>FINANTSEERIMISTEGEVUS</t>
  </si>
  <si>
    <t xml:space="preserve">Kohustuste võtmine (+) </t>
  </si>
  <si>
    <t>Kohustuste tasumine (-)</t>
  </si>
  <si>
    <t>LIKVIIDSETE VARADE MUUTUS (+ suurenemine, - vähenemine)</t>
  </si>
  <si>
    <t>Raha ja raha ekvivalentide muutus</t>
  </si>
  <si>
    <t xml:space="preserve">                                                           … jaanuari 2020. a määrusele nr …</t>
  </si>
  <si>
    <t>Sillamäe linna 2020. aasta eelarve Lisa 1</t>
  </si>
  <si>
    <t>PÕHITEGEVUSE TULUD</t>
  </si>
  <si>
    <t>Tulu nimetus</t>
  </si>
  <si>
    <t>320</t>
  </si>
  <si>
    <t xml:space="preserve">Riigilõivud </t>
  </si>
  <si>
    <t>3220</t>
  </si>
  <si>
    <t>Laekumised omavalitsusasutustelt</t>
  </si>
  <si>
    <t>Laekumised haridusasutuste majandustegevusest (l/a koha eest)</t>
  </si>
  <si>
    <t>Laekumised haridusasutuste majandustegevusest (inglise keele süvaõpe)</t>
  </si>
  <si>
    <t>Laekumised haridusasutuste majandustegevusest (l/a toitlustamine)</t>
  </si>
  <si>
    <t xml:space="preserve">Laekumised haridusasutuste majandustegevusest </t>
  </si>
  <si>
    <t xml:space="preserve">Laekumised muusikakooli majandustegevusest </t>
  </si>
  <si>
    <t>Laekumised spordi- ja huvialakoolide tegevusest (Ulei)</t>
  </si>
  <si>
    <t>3221</t>
  </si>
  <si>
    <t>Laekumised kultuuri- ja kunstiasutuste majandustegevusest</t>
  </si>
  <si>
    <t>3222</t>
  </si>
  <si>
    <t>Laekumised spordiasutuste majandustegevusest</t>
  </si>
  <si>
    <t>Laekumised spordi- ja puhkealasest tegevusest (laste laagrid)</t>
  </si>
  <si>
    <t>3224</t>
  </si>
  <si>
    <t xml:space="preserve">Laekumised sotsiaalabiasutuste majandustegevusest </t>
  </si>
  <si>
    <t>Lastekodu tulud</t>
  </si>
  <si>
    <t>Asenduskoduteenused</t>
  </si>
  <si>
    <t>Hoolekandeasutuse "Sügis" tulud</t>
  </si>
  <si>
    <t>3233</t>
  </si>
  <si>
    <t xml:space="preserve">Üüri- ja renditulud </t>
  </si>
  <si>
    <t>3238</t>
  </si>
  <si>
    <t>Toimetuse "Sillamäeski Vestnik" tulud</t>
  </si>
  <si>
    <t>352.00.17.1</t>
  </si>
  <si>
    <t>Tasandusfond (lg 1)</t>
  </si>
  <si>
    <t>352.00.17.2</t>
  </si>
  <si>
    <t>Toetusfond (lg 2) sh</t>
  </si>
  <si>
    <t>352.00</t>
  </si>
  <si>
    <t>Hariduskulude toetus</t>
  </si>
  <si>
    <t>Koolilõuna toetus</t>
  </si>
  <si>
    <t>Tasandustoetus miinimumpalga tõstmiseks 1 184 - 1 315 euroni</t>
  </si>
  <si>
    <t>Kohalike teede hoiu toetus</t>
  </si>
  <si>
    <t>Asendus-ja järelhooldusteenuse toetus</t>
  </si>
  <si>
    <t>Toimetulekutoetus</t>
  </si>
  <si>
    <t>Raske ja sügava puudega lastele sotsiaalteenuste osutamise toetus</t>
  </si>
  <si>
    <t>Matusetoetus</t>
  </si>
  <si>
    <t>Rahvastikutoimingute kulude hüvitis</t>
  </si>
  <si>
    <t>3521</t>
  </si>
  <si>
    <t>Saadud tegevustoetused</t>
  </si>
  <si>
    <t>Muud saadud toetused tegevuskuludeks</t>
  </si>
  <si>
    <t>3500</t>
  </si>
  <si>
    <t>Sihtotstarbelised toetused Kultuuriministeeriumist (trükised)</t>
  </si>
  <si>
    <t>Sihtotstarbelised toetused Põllumajandusministeeriumist</t>
  </si>
  <si>
    <t>Sihtotstarbelised toetused</t>
  </si>
  <si>
    <t>Laekumised vee erikasutusest</t>
  </si>
  <si>
    <t>Trahvid</t>
  </si>
  <si>
    <t>Segalaadilised tulud</t>
  </si>
  <si>
    <t>PÕHITEGEVUSE  TULUD  KOKKU</t>
  </si>
  <si>
    <t xml:space="preserve">                                               Sillamäe linna 2020. aasta eelarve Lisa 2                                                                     </t>
  </si>
  <si>
    <t>PÕHITEGEVUSE KULUD</t>
  </si>
  <si>
    <t>Kulu nimetus</t>
  </si>
  <si>
    <t>01</t>
  </si>
  <si>
    <t>Üldised valitsussektori teenused</t>
  </si>
  <si>
    <t>01111</t>
  </si>
  <si>
    <t>Linnavolikogu</t>
  </si>
  <si>
    <t xml:space="preserve">Saadikute personalikulud  </t>
  </si>
  <si>
    <t>01112</t>
  </si>
  <si>
    <t>Linnavalitsus</t>
  </si>
  <si>
    <t xml:space="preserve">Personalikulud                     </t>
  </si>
  <si>
    <t>60</t>
  </si>
  <si>
    <t>Muud kulud</t>
  </si>
  <si>
    <t>Linna Raamatupidamine</t>
  </si>
  <si>
    <t>01330</t>
  </si>
  <si>
    <t>Arendusprojektid</t>
  </si>
  <si>
    <t>45</t>
  </si>
  <si>
    <t>Tööhõive ja ettevõtluse toetamise projektid</t>
  </si>
  <si>
    <t>01600</t>
  </si>
  <si>
    <t>Omavalitsuste liikmemaksud ja ühistegevuse kulud</t>
  </si>
  <si>
    <t>452</t>
  </si>
  <si>
    <t>01800</t>
  </si>
  <si>
    <t>01114</t>
  </si>
  <si>
    <t xml:space="preserve">Reservfond   </t>
  </si>
  <si>
    <t>03</t>
  </si>
  <si>
    <t xml:space="preserve">             Avalik kord ja julgeolek</t>
  </si>
  <si>
    <t>03200</t>
  </si>
  <si>
    <t>Pääste- ja turvateenused</t>
  </si>
  <si>
    <t>04</t>
  </si>
  <si>
    <t>Majandus</t>
  </si>
  <si>
    <t>04510</t>
  </si>
  <si>
    <t>Auguremont - tänavate korrashoid</t>
  </si>
  <si>
    <t>Liikluskorraldus</t>
  </si>
  <si>
    <t>04512</t>
  </si>
  <si>
    <t>Reisijate veo toetus</t>
  </si>
  <si>
    <t>04740</t>
  </si>
  <si>
    <t>Territoriaalne planeerimine</t>
  </si>
  <si>
    <t>04900</t>
  </si>
  <si>
    <t xml:space="preserve">Ülalnimetamata kulud </t>
  </si>
  <si>
    <t>05</t>
  </si>
  <si>
    <t>Keskkonnakaitse</t>
  </si>
  <si>
    <t>05100</t>
  </si>
  <si>
    <t xml:space="preserve">Jäätmekäitlus </t>
  </si>
  <si>
    <t>05101</t>
  </si>
  <si>
    <t xml:space="preserve">Avalike alade puhastus </t>
  </si>
  <si>
    <t>05400</t>
  </si>
  <si>
    <t>Bioloogilise mitmekesisuse ja maastiku kaitse</t>
  </si>
  <si>
    <t>05600</t>
  </si>
  <si>
    <t xml:space="preserve">Ülalnimetamata keskkonna kulud </t>
  </si>
  <si>
    <t>06</t>
  </si>
  <si>
    <t>Elamu- ja kommunaalmajandus</t>
  </si>
  <si>
    <t>06100</t>
  </si>
  <si>
    <t>Elamute remonditööde toetus</t>
  </si>
  <si>
    <t>Elamute hoovide heakord</t>
  </si>
  <si>
    <t>Korteriühistute asutamise ja tegevusega seotud kulude katteks</t>
  </si>
  <si>
    <t>Munitsipaalkorterite korrashoid ja ülalpidamine</t>
  </si>
  <si>
    <t>55</t>
  </si>
  <si>
    <t>06300</t>
  </si>
  <si>
    <t>Veevarustus</t>
  </si>
  <si>
    <t>06400</t>
  </si>
  <si>
    <t>Tänavavalgustus</t>
  </si>
  <si>
    <t>06605</t>
  </si>
  <si>
    <t>Kalmistu</t>
  </si>
  <si>
    <t xml:space="preserve">Hulkuvate loomade püüdmine </t>
  </si>
  <si>
    <t>Saun</t>
  </si>
  <si>
    <t xml:space="preserve">Eespool nimetamata elamu- ja kommunaalkulud </t>
  </si>
  <si>
    <t>Ülalnimetamata kulud (hoonete kindlustus)</t>
  </si>
  <si>
    <t>Kinnistute ja hoonete hooldus: V.Tškalovi  1a - s.h.</t>
  </si>
  <si>
    <t>08</t>
  </si>
  <si>
    <t>Vaba aeg ja kultuur</t>
  </si>
  <si>
    <t>08102</t>
  </si>
  <si>
    <t>Spordikompleks Kalev</t>
  </si>
  <si>
    <t>50</t>
  </si>
  <si>
    <t xml:space="preserve"> </t>
  </si>
  <si>
    <t>Spordiklubid</t>
  </si>
  <si>
    <t>Linna spordiüritused</t>
  </si>
  <si>
    <t>08107</t>
  </si>
  <si>
    <t>MTÜ Noorte Omaalgatuse Toetamise Organisatsioon - ESN</t>
  </si>
  <si>
    <t>Sillamäe Avatud Noortekeskuse tegevuseks, sh</t>
  </si>
  <si>
    <t>MTÜ Sillamäe Avatud Lastekeskus Kodusoojus</t>
  </si>
  <si>
    <t>Linna noorte vabaajaüritused</t>
  </si>
  <si>
    <t>Laste ja noorte laagrid</t>
  </si>
  <si>
    <t>08201</t>
  </si>
  <si>
    <t>Sillamae Raamatukogu</t>
  </si>
  <si>
    <t>08202</t>
  </si>
  <si>
    <t>Kultuurikeskus</t>
  </si>
  <si>
    <t>Muud kultuurikorralduslikud kulud</t>
  </si>
  <si>
    <t>MTÜ Teater-stuudio "Teine Taevas"</t>
  </si>
  <si>
    <t>Ühiskondlike organisatsioonide ja kultuuriseltside tegevuse toetus</t>
  </si>
  <si>
    <t>MTÜ Sillamäe Vene Kultuuriselts</t>
  </si>
  <si>
    <t>MTÜ Ukraina Kaasmaalaskond Sillamäe Vodograi</t>
  </si>
  <si>
    <t>MTÜ Sillamäe Linna Pensionäride Keskus</t>
  </si>
  <si>
    <t>MTÜ Sillamäe Vene Kaasmaalaste Ühing</t>
  </si>
  <si>
    <t>MTÜ Sillamäe Venemaa Kodanike ja Pensionäride Liit</t>
  </si>
  <si>
    <t>08203</t>
  </si>
  <si>
    <t>Linna Muuseum</t>
  </si>
  <si>
    <t>08300</t>
  </si>
  <si>
    <t>Toimetus Sillamäeski Vestnik</t>
  </si>
  <si>
    <t>Ringhäälingu- ja kirjastamisteenused</t>
  </si>
  <si>
    <t>08400</t>
  </si>
  <si>
    <t>Sillamäe Õigeusu Pühapäevakool MTÜ (SÕPK "RADUGA")</t>
  </si>
  <si>
    <t>09</t>
  </si>
  <si>
    <t>Haridus</t>
  </si>
  <si>
    <t>09110</t>
  </si>
  <si>
    <t>Lasteaed Pääsupesa</t>
  </si>
  <si>
    <t xml:space="preserve">             linnaeelarvest</t>
  </si>
  <si>
    <t xml:space="preserve">             riigieelarvest</t>
  </si>
  <si>
    <t xml:space="preserve">Majandamiskulud </t>
  </si>
  <si>
    <t>Lasteaed Rukkilill</t>
  </si>
  <si>
    <t>Lasteaed Päikseke</t>
  </si>
  <si>
    <t>Lasteaed Jaaniussike</t>
  </si>
  <si>
    <t xml:space="preserve">Teistes KOV õppijate kulud                 </t>
  </si>
  <si>
    <t>09212</t>
  </si>
  <si>
    <t>Eesti Põhikool</t>
  </si>
  <si>
    <t xml:space="preserve">Personalikulud </t>
  </si>
  <si>
    <t>Vanalinna Kool</t>
  </si>
  <si>
    <t>Kannuka Kool</t>
  </si>
  <si>
    <t>Sillamäe Gümnaasium</t>
  </si>
  <si>
    <t>09213</t>
  </si>
  <si>
    <t>Muud hariduskorralduslikud kulud</t>
  </si>
  <si>
    <t>Teistes KOV õppijate kulud</t>
  </si>
  <si>
    <t>Põhikoolide reserv</t>
  </si>
  <si>
    <t>09510</t>
  </si>
  <si>
    <t>Muusikakool</t>
  </si>
  <si>
    <t>Huvi- ja Noortekeskus Ulei</t>
  </si>
  <si>
    <t>09601</t>
  </si>
  <si>
    <t>Koolitoit</t>
  </si>
  <si>
    <t>10</t>
  </si>
  <si>
    <t>Sotsiaalne kaitse</t>
  </si>
  <si>
    <t>10200</t>
  </si>
  <si>
    <t>Hoolekandeasutus "Sügis"</t>
  </si>
  <si>
    <t>41</t>
  </si>
  <si>
    <t>Sotsiaaltoetused</t>
  </si>
  <si>
    <t>10400</t>
  </si>
  <si>
    <t>Laste Hoolekande Asutus Lootus</t>
  </si>
  <si>
    <t xml:space="preserve">            MTÜ Päikesekiir</t>
  </si>
  <si>
    <t>Asendus- ja järelhooldusteenuse toetus</t>
  </si>
  <si>
    <t>10701</t>
  </si>
  <si>
    <t>Toimetulekutoetuse maksmise korraldamise hüvitis</t>
  </si>
  <si>
    <t>Sotsiaaltoetuste ja -teenuste osutamise toetus</t>
  </si>
  <si>
    <t>10121</t>
  </si>
  <si>
    <t>Hooldustoetus</t>
  </si>
  <si>
    <t>10402</t>
  </si>
  <si>
    <t>Raske ja sügava puudega lastele abi osutamise toetus</t>
  </si>
  <si>
    <t>Muu perekondade ja laste sotsiaalne kaitse</t>
  </si>
  <si>
    <t>Toetus linna sotsiaalhoolekande üritusteks</t>
  </si>
  <si>
    <t>10120</t>
  </si>
  <si>
    <t>MTÜ Miloserdie</t>
  </si>
  <si>
    <t>PÕHITEGEVUSE  KULUD  KOKKU</t>
  </si>
  <si>
    <t xml:space="preserve">                                                                      Sillamäe linna 2020. aasta eelarve Lisa 3                                                                     </t>
  </si>
  <si>
    <t>INVESTEERIMISTEGEVUS</t>
  </si>
  <si>
    <t xml:space="preserve">       Finantseerimisallikad,</t>
  </si>
  <si>
    <t>eurodes</t>
  </si>
  <si>
    <t>Linn</t>
  </si>
  <si>
    <t>Toetused</t>
  </si>
  <si>
    <t>Kokku</t>
  </si>
  <si>
    <t>Korterid</t>
  </si>
  <si>
    <t>Põhivara soetus (-) sh</t>
  </si>
  <si>
    <t xml:space="preserve">Teede remont </t>
  </si>
  <si>
    <t xml:space="preserve">Viru puiestee projekteerimine ja ümberehitus </t>
  </si>
  <si>
    <t xml:space="preserve">Rannapromenaadi rajamine  </t>
  </si>
  <si>
    <t xml:space="preserve">Lastemänguväljaku rajamine </t>
  </si>
  <si>
    <t xml:space="preserve">Jäätmejaama projekteerimine  ja ehitamine </t>
  </si>
  <si>
    <t xml:space="preserve">Tänavavalgustuse taristu projekteerimine ja renoveerimine </t>
  </si>
  <si>
    <t>Sillamäe kergejõustiku- ja jalgpallistaadioni projekteerimine</t>
  </si>
  <si>
    <t>Sillamäe Vanalinna Kooli hoone projekteerimine ja ehitamine</t>
  </si>
  <si>
    <t>Põhivara soetuseks saadav sihtfinantseerimine(+) sh</t>
  </si>
  <si>
    <t>Majandus- ja Kommunikatsiooniministeerium, Kohaliku tee ehitamiseks juhtumipõhine investeeringutoetus</t>
  </si>
  <si>
    <t>Riigi Tugiteenuste Keskus, Euroopa Regionaalarengu Fond</t>
  </si>
  <si>
    <t>SA Keskkonnainvesteeringute Keskus, Euroopa Regionaalarengu Fond</t>
  </si>
  <si>
    <t>SA Keskkonnainvesteeringute Keskus, Euroopa Liidu Ühtekuuluvusfond</t>
  </si>
  <si>
    <t>SA Innove, Põhikoolivõrgu korrastamine perioodil 2014–2020, Euroopa Liidu Ühtekuuluvusfond</t>
  </si>
  <si>
    <t>SA Keskkonnainvesteeringute Keskus, Rahandusministeerium, Euroopa Liidu heitmekaubanduse kauplemissüsteem</t>
  </si>
  <si>
    <t>INVESTEERIMISTEGEVUS  KOKKU:</t>
  </si>
  <si>
    <t>Nõute ja kohustuste saldode muutus (tekkepõhise e/a korral) (+ suurenemine/- vähenemine)</t>
  </si>
  <si>
    <t>SILLAMÄE  LINNA  2020. AASTA  EELARVE</t>
  </si>
  <si>
    <t xml:space="preserve">                                                            Sillamäe Linnavolikogu</t>
  </si>
  <si>
    <t xml:space="preserve">                                                            Lisa</t>
  </si>
  <si>
    <t xml:space="preserve">Sillamäe Kultuurikeskuse (Kesk tn 24) ümbritseva territooriumi heakorrastus </t>
  </si>
  <si>
    <t xml:space="preserve">Sillamäe Linnavalitsuse hoone remont </t>
  </si>
  <si>
    <t xml:space="preserve">Sillamäe Lasteaia Päikseke energiatõhususe tõstmine  </t>
  </si>
  <si>
    <t xml:space="preserve">Sillamäe Laste Hoolekande Asutuse Lootus hoone rekonstrueerimistööd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</si>
</sst>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5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 Baltic"/>
      <family val="0"/>
    </font>
    <font>
      <b/>
      <i/>
      <sz val="11"/>
      <color indexed="8"/>
      <name val="Arial"/>
      <family val="2"/>
    </font>
    <font>
      <sz val="10"/>
      <name val="Arial Cyr"/>
      <family val="0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>
        <color indexed="8"/>
      </top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7">
    <xf numFmtId="0" fontId="0" fillId="0" borderId="0" xfId="0" applyAlignment="1">
      <alignment/>
    </xf>
    <xf numFmtId="0" fontId="3" fillId="0" borderId="10" xfId="69" applyFont="1" applyBorder="1" applyAlignment="1">
      <alignment horizontal="center" vertical="center"/>
      <protection/>
    </xf>
    <xf numFmtId="0" fontId="3" fillId="0" borderId="11" xfId="56" applyFont="1" applyFill="1" applyBorder="1" applyAlignment="1" applyProtection="1">
      <alignment horizontal="center" vertical="center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3" fontId="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/>
      <protection locked="0"/>
    </xf>
    <xf numFmtId="0" fontId="4" fillId="0" borderId="14" xfId="69" applyFont="1" applyBorder="1">
      <alignment/>
      <protection/>
    </xf>
    <xf numFmtId="0" fontId="4" fillId="0" borderId="11" xfId="55" applyFont="1" applyFill="1" applyBorder="1">
      <alignment/>
      <protection/>
    </xf>
    <xf numFmtId="0" fontId="4" fillId="0" borderId="12" xfId="56" applyFont="1" applyFill="1" applyBorder="1">
      <alignment/>
      <protection/>
    </xf>
    <xf numFmtId="3" fontId="4" fillId="0" borderId="13" xfId="56" applyNumberFormat="1" applyFont="1" applyFill="1" applyBorder="1" applyAlignment="1" applyProtection="1">
      <alignment/>
      <protection/>
    </xf>
    <xf numFmtId="0" fontId="6" fillId="0" borderId="15" xfId="69" applyFont="1" applyBorder="1">
      <alignment/>
      <protection/>
    </xf>
    <xf numFmtId="0" fontId="6" fillId="0" borderId="16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3" fontId="7" fillId="0" borderId="18" xfId="0" applyNumberFormat="1" applyFont="1" applyBorder="1" applyAlignment="1">
      <alignment/>
    </xf>
    <xf numFmtId="0" fontId="6" fillId="0" borderId="19" xfId="69" applyFont="1" applyBorder="1">
      <alignment/>
      <protection/>
    </xf>
    <xf numFmtId="0" fontId="6" fillId="0" borderId="20" xfId="56" applyFont="1" applyFill="1" applyBorder="1">
      <alignment/>
      <protection/>
    </xf>
    <xf numFmtId="0" fontId="6" fillId="0" borderId="21" xfId="56" applyFont="1" applyFill="1" applyBorder="1">
      <alignment/>
      <protection/>
    </xf>
    <xf numFmtId="3" fontId="7" fillId="0" borderId="21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3" fontId="7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3" fontId="6" fillId="0" borderId="25" xfId="0" applyNumberFormat="1" applyFont="1" applyBorder="1" applyAlignment="1">
      <alignment/>
    </xf>
    <xf numFmtId="0" fontId="4" fillId="0" borderId="11" xfId="56" applyFont="1" applyFill="1" applyBorder="1">
      <alignment/>
      <protection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69" applyNumberFormat="1" applyFont="1" applyBorder="1">
      <alignment/>
      <protection/>
    </xf>
    <xf numFmtId="0" fontId="6" fillId="0" borderId="21" xfId="55" applyFont="1" applyFill="1" applyBorder="1">
      <alignment/>
      <protection/>
    </xf>
    <xf numFmtId="3" fontId="8" fillId="0" borderId="31" xfId="56" applyNumberFormat="1" applyFont="1" applyFill="1" applyBorder="1" applyAlignment="1" applyProtection="1">
      <alignment/>
      <protection locked="0"/>
    </xf>
    <xf numFmtId="0" fontId="6" fillId="0" borderId="21" xfId="55" applyFont="1" applyFill="1" applyBorder="1" applyAlignment="1">
      <alignment/>
      <protection/>
    </xf>
    <xf numFmtId="3" fontId="8" fillId="0" borderId="31" xfId="56" applyNumberFormat="1" applyFont="1" applyFill="1" applyBorder="1" applyAlignment="1" applyProtection="1">
      <alignment/>
      <protection/>
    </xf>
    <xf numFmtId="0" fontId="6" fillId="0" borderId="23" xfId="69" applyFont="1" applyBorder="1">
      <alignment/>
      <protection/>
    </xf>
    <xf numFmtId="0" fontId="6" fillId="0" borderId="24" xfId="56" applyFont="1" applyFill="1" applyBorder="1">
      <alignment/>
      <protection/>
    </xf>
    <xf numFmtId="0" fontId="6" fillId="0" borderId="22" xfId="55" applyFont="1" applyFill="1" applyBorder="1" applyAlignment="1">
      <alignment/>
      <protection/>
    </xf>
    <xf numFmtId="3" fontId="8" fillId="0" borderId="25" xfId="56" applyNumberFormat="1" applyFont="1" applyFill="1" applyBorder="1" applyAlignment="1" applyProtection="1">
      <alignment/>
      <protection/>
    </xf>
    <xf numFmtId="0" fontId="4" fillId="0" borderId="12" xfId="56" applyFont="1" applyFill="1" applyBorder="1" applyAlignment="1">
      <alignment/>
      <protection/>
    </xf>
    <xf numFmtId="0" fontId="4" fillId="0" borderId="32" xfId="69" applyFont="1" applyBorder="1">
      <alignment/>
      <protection/>
    </xf>
    <xf numFmtId="0" fontId="4" fillId="0" borderId="33" xfId="56" applyFont="1" applyFill="1" applyBorder="1">
      <alignment/>
      <protection/>
    </xf>
    <xf numFmtId="0" fontId="6" fillId="0" borderId="34" xfId="56" applyFont="1" applyFill="1" applyBorder="1" applyAlignment="1">
      <alignment/>
      <protection/>
    </xf>
    <xf numFmtId="3" fontId="8" fillId="0" borderId="35" xfId="56" applyNumberFormat="1" applyFont="1" applyFill="1" applyBorder="1" applyProtection="1">
      <alignment/>
      <protection locked="0"/>
    </xf>
    <xf numFmtId="0" fontId="6" fillId="0" borderId="36" xfId="69" applyFont="1" applyBorder="1">
      <alignment/>
      <protection/>
    </xf>
    <xf numFmtId="0" fontId="8" fillId="0" borderId="17" xfId="56" applyFont="1" applyFill="1" applyBorder="1" applyAlignment="1">
      <alignment/>
      <protection/>
    </xf>
    <xf numFmtId="3" fontId="8" fillId="0" borderId="35" xfId="56" applyNumberFormat="1" applyFont="1" applyFill="1" applyBorder="1" applyAlignment="1" applyProtection="1">
      <alignment/>
      <protection/>
    </xf>
    <xf numFmtId="0" fontId="6" fillId="0" borderId="21" xfId="56" applyFont="1" applyFill="1" applyBorder="1" applyAlignment="1">
      <alignment/>
      <protection/>
    </xf>
    <xf numFmtId="0" fontId="9" fillId="0" borderId="20" xfId="56" applyFont="1" applyFill="1" applyBorder="1">
      <alignment/>
      <protection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4" fillId="0" borderId="40" xfId="69" applyFont="1" applyBorder="1">
      <alignment/>
      <protection/>
    </xf>
    <xf numFmtId="0" fontId="4" fillId="0" borderId="41" xfId="56" applyFont="1" applyFill="1" applyBorder="1">
      <alignment/>
      <protection/>
    </xf>
    <xf numFmtId="0" fontId="4" fillId="0" borderId="42" xfId="56" applyFont="1" applyFill="1" applyBorder="1">
      <alignment/>
      <protection/>
    </xf>
    <xf numFmtId="3" fontId="4" fillId="0" borderId="43" xfId="56" applyNumberFormat="1" applyFont="1" applyFill="1" applyBorder="1" applyAlignment="1" applyProtection="1">
      <alignment/>
      <protection/>
    </xf>
    <xf numFmtId="0" fontId="8" fillId="0" borderId="21" xfId="56" applyFont="1" applyFill="1" applyBorder="1">
      <alignment/>
      <protection/>
    </xf>
    <xf numFmtId="3" fontId="8" fillId="0" borderId="19" xfId="56" applyNumberFormat="1" applyFont="1" applyFill="1" applyBorder="1" applyAlignment="1" applyProtection="1">
      <alignment/>
      <protection/>
    </xf>
    <xf numFmtId="0" fontId="8" fillId="0" borderId="20" xfId="56" applyFont="1" applyFill="1" applyBorder="1">
      <alignment/>
      <protection/>
    </xf>
    <xf numFmtId="0" fontId="8" fillId="0" borderId="24" xfId="56" applyFont="1" applyFill="1" applyBorder="1">
      <alignment/>
      <protection/>
    </xf>
    <xf numFmtId="0" fontId="8" fillId="0" borderId="22" xfId="56" applyFont="1" applyFill="1" applyBorder="1">
      <alignment/>
      <protection/>
    </xf>
    <xf numFmtId="3" fontId="8" fillId="0" borderId="25" xfId="56" applyNumberFormat="1" applyFont="1" applyFill="1" applyBorder="1" applyAlignment="1" applyProtection="1">
      <alignment/>
      <protection locked="0"/>
    </xf>
    <xf numFmtId="3" fontId="8" fillId="0" borderId="44" xfId="56" applyNumberFormat="1" applyFont="1" applyFill="1" applyBorder="1" applyAlignment="1" applyProtection="1">
      <alignment/>
      <protection/>
    </xf>
    <xf numFmtId="3" fontId="8" fillId="0" borderId="36" xfId="56" applyNumberFormat="1" applyFont="1" applyFill="1" applyBorder="1" applyAlignment="1" applyProtection="1">
      <alignment/>
      <protection/>
    </xf>
    <xf numFmtId="3" fontId="6" fillId="0" borderId="32" xfId="0" applyNumberFormat="1" applyFont="1" applyBorder="1" applyAlignment="1">
      <alignment/>
    </xf>
    <xf numFmtId="3" fontId="8" fillId="0" borderId="18" xfId="56" applyNumberFormat="1" applyFont="1" applyFill="1" applyBorder="1" applyAlignment="1" applyProtection="1">
      <alignment/>
      <protection locked="0"/>
    </xf>
    <xf numFmtId="3" fontId="8" fillId="0" borderId="36" xfId="56" applyNumberFormat="1" applyFont="1" applyFill="1" applyBorder="1" applyAlignment="1" applyProtection="1">
      <alignment/>
      <protection locked="0"/>
    </xf>
    <xf numFmtId="0" fontId="6" fillId="0" borderId="20" xfId="55" applyFont="1" applyFill="1" applyBorder="1" applyAlignment="1">
      <alignment horizontal="left"/>
      <protection/>
    </xf>
    <xf numFmtId="3" fontId="6" fillId="0" borderId="36" xfId="55" applyNumberFormat="1" applyFont="1" applyBorder="1">
      <alignment/>
      <protection/>
    </xf>
    <xf numFmtId="0" fontId="6" fillId="0" borderId="20" xfId="56" applyFont="1" applyFill="1" applyBorder="1" applyAlignment="1">
      <alignment/>
      <protection/>
    </xf>
    <xf numFmtId="3" fontId="6" fillId="0" borderId="37" xfId="0" applyNumberFormat="1" applyFont="1" applyBorder="1" applyAlignment="1">
      <alignment/>
    </xf>
    <xf numFmtId="0" fontId="5" fillId="33" borderId="26" xfId="56" applyFont="1" applyFill="1" applyBorder="1">
      <alignment/>
      <protection/>
    </xf>
    <xf numFmtId="0" fontId="5" fillId="33" borderId="27" xfId="56" applyFont="1" applyFill="1" applyBorder="1">
      <alignment/>
      <protection/>
    </xf>
    <xf numFmtId="0" fontId="5" fillId="33" borderId="28" xfId="56" applyFont="1" applyFill="1" applyBorder="1">
      <alignment/>
      <protection/>
    </xf>
    <xf numFmtId="3" fontId="5" fillId="33" borderId="32" xfId="55" applyNumberFormat="1" applyFont="1" applyFill="1" applyBorder="1">
      <alignment/>
      <protection/>
    </xf>
    <xf numFmtId="0" fontId="6" fillId="0" borderId="18" xfId="69" applyFont="1" applyBorder="1">
      <alignment/>
      <protection/>
    </xf>
    <xf numFmtId="0" fontId="9" fillId="0" borderId="44" xfId="56" applyFont="1" applyFill="1" applyBorder="1">
      <alignment/>
      <protection/>
    </xf>
    <xf numFmtId="3" fontId="9" fillId="0" borderId="44" xfId="55" applyNumberFormat="1" applyFont="1" applyBorder="1">
      <alignment/>
      <protection/>
    </xf>
    <xf numFmtId="0" fontId="6" fillId="0" borderId="35" xfId="56" applyFont="1" applyFill="1" applyBorder="1" applyAlignment="1">
      <alignment wrapText="1"/>
      <protection/>
    </xf>
    <xf numFmtId="3" fontId="6" fillId="0" borderId="18" xfId="55" applyNumberFormat="1" applyFont="1" applyBorder="1">
      <alignment/>
      <protection/>
    </xf>
    <xf numFmtId="0" fontId="9" fillId="0" borderId="36" xfId="56" applyFont="1" applyFill="1" applyBorder="1">
      <alignment/>
      <protection/>
    </xf>
    <xf numFmtId="0" fontId="6" fillId="0" borderId="36" xfId="56" applyFont="1" applyFill="1" applyBorder="1">
      <alignment/>
      <protection/>
    </xf>
    <xf numFmtId="3" fontId="9" fillId="0" borderId="36" xfId="55" applyNumberFormat="1" applyFont="1" applyFill="1" applyBorder="1">
      <alignment/>
      <protection/>
    </xf>
    <xf numFmtId="0" fontId="6" fillId="0" borderId="37" xfId="69" applyFont="1" applyBorder="1">
      <alignment/>
      <protection/>
    </xf>
    <xf numFmtId="0" fontId="6" fillId="0" borderId="38" xfId="56" applyFont="1" applyFill="1" applyBorder="1">
      <alignment/>
      <protection/>
    </xf>
    <xf numFmtId="0" fontId="6" fillId="0" borderId="45" xfId="56" applyFont="1" applyFill="1" applyBorder="1">
      <alignment/>
      <protection/>
    </xf>
    <xf numFmtId="3" fontId="6" fillId="0" borderId="46" xfId="55" applyNumberFormat="1" applyFont="1" applyBorder="1">
      <alignment/>
      <protection/>
    </xf>
    <xf numFmtId="0" fontId="7" fillId="0" borderId="47" xfId="0" applyFont="1" applyBorder="1" applyAlignment="1">
      <alignment/>
    </xf>
    <xf numFmtId="0" fontId="0" fillId="0" borderId="0" xfId="0" applyFont="1" applyBorder="1" applyAlignment="1">
      <alignment/>
    </xf>
    <xf numFmtId="3" fontId="6" fillId="0" borderId="48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wrapText="1"/>
    </xf>
    <xf numFmtId="0" fontId="1" fillId="0" borderId="14" xfId="56" applyFont="1" applyFill="1" applyBorder="1" applyProtection="1">
      <alignment/>
      <protection locked="0"/>
    </xf>
    <xf numFmtId="0" fontId="1" fillId="0" borderId="49" xfId="56" applyFont="1" applyFill="1" applyBorder="1" applyProtection="1">
      <alignment/>
      <protection locked="0"/>
    </xf>
    <xf numFmtId="0" fontId="1" fillId="0" borderId="13" xfId="56" applyFont="1" applyFill="1" applyBorder="1" applyProtection="1">
      <alignment/>
      <protection locked="0"/>
    </xf>
    <xf numFmtId="0" fontId="0" fillId="0" borderId="48" xfId="0" applyBorder="1" applyAlignment="1">
      <alignment/>
    </xf>
    <xf numFmtId="0" fontId="8" fillId="0" borderId="0" xfId="0" applyFont="1" applyAlignment="1">
      <alignment/>
    </xf>
    <xf numFmtId="0" fontId="12" fillId="0" borderId="0" xfId="69" applyFont="1" applyFill="1" applyAlignment="1">
      <alignment/>
      <protection/>
    </xf>
    <xf numFmtId="3" fontId="13" fillId="34" borderId="0" xfId="66" applyNumberFormat="1" applyFont="1" applyFill="1" applyAlignment="1">
      <alignment horizontal="center"/>
      <protection/>
    </xf>
    <xf numFmtId="3" fontId="12" fillId="34" borderId="0" xfId="66" applyNumberFormat="1" applyFont="1" applyFill="1" applyAlignment="1">
      <alignment/>
      <protection/>
    </xf>
    <xf numFmtId="0" fontId="12" fillId="0" borderId="0" xfId="0" applyFont="1" applyAlignment="1">
      <alignment/>
    </xf>
    <xf numFmtId="3" fontId="12" fillId="0" borderId="0" xfId="69" applyNumberFormat="1" applyFont="1" applyFill="1" applyAlignment="1">
      <alignment/>
      <protection/>
    </xf>
    <xf numFmtId="49" fontId="15" fillId="34" borderId="11" xfId="66" applyNumberFormat="1" applyFont="1" applyFill="1" applyBorder="1" applyAlignment="1">
      <alignment horizontal="center" vertical="center"/>
      <protection/>
    </xf>
    <xf numFmtId="0" fontId="15" fillId="34" borderId="12" xfId="66" applyFont="1" applyFill="1" applyBorder="1" applyAlignment="1">
      <alignment horizontal="center" vertical="center" wrapText="1"/>
      <protection/>
    </xf>
    <xf numFmtId="3" fontId="15" fillId="0" borderId="48" xfId="56" applyNumberFormat="1" applyFont="1" applyFill="1" applyBorder="1" applyAlignment="1" applyProtection="1">
      <alignment horizontal="center" vertical="center" wrapText="1"/>
      <protection locked="0"/>
    </xf>
    <xf numFmtId="3" fontId="5" fillId="34" borderId="0" xfId="66" applyNumberFormat="1" applyFont="1" applyFill="1" applyAlignment="1">
      <alignment horizontal="center"/>
      <protection/>
    </xf>
    <xf numFmtId="0" fontId="5" fillId="34" borderId="0" xfId="70" applyFont="1" applyFill="1" applyAlignment="1">
      <alignment horizontal="left" vertical="center"/>
      <protection/>
    </xf>
    <xf numFmtId="0" fontId="5" fillId="34" borderId="0" xfId="70" applyFont="1" applyFill="1" applyAlignment="1">
      <alignment horizontal="center" vertical="center"/>
      <protection/>
    </xf>
    <xf numFmtId="0" fontId="5" fillId="0" borderId="11" xfId="56" applyFont="1" applyFill="1" applyBorder="1" applyAlignment="1">
      <alignment horizontal="left"/>
      <protection/>
    </xf>
    <xf numFmtId="0" fontId="5" fillId="0" borderId="12" xfId="56" applyFont="1" applyFill="1" applyBorder="1" applyAlignment="1">
      <alignment wrapText="1"/>
      <protection/>
    </xf>
    <xf numFmtId="3" fontId="9" fillId="0" borderId="48" xfId="69" applyNumberFormat="1" applyFont="1" applyBorder="1" applyAlignment="1">
      <alignment horizontal="right"/>
      <protection/>
    </xf>
    <xf numFmtId="0" fontId="5" fillId="0" borderId="12" xfId="55" applyFont="1" applyFill="1" applyBorder="1" applyAlignment="1">
      <alignment wrapText="1"/>
      <protection/>
    </xf>
    <xf numFmtId="3" fontId="5" fillId="0" borderId="48" xfId="69" applyNumberFormat="1" applyFont="1" applyFill="1" applyBorder="1" applyAlignment="1">
      <alignment horizontal="right"/>
      <protection/>
    </xf>
    <xf numFmtId="49" fontId="9" fillId="0" borderId="11" xfId="65" applyNumberFormat="1" applyFont="1" applyFill="1" applyBorder="1" applyAlignment="1">
      <alignment horizontal="left"/>
      <protection/>
    </xf>
    <xf numFmtId="0" fontId="9" fillId="0" borderId="12" xfId="65" applyFont="1" applyFill="1" applyBorder="1" applyAlignment="1">
      <alignment horizontal="left"/>
      <protection/>
    </xf>
    <xf numFmtId="3" fontId="9" fillId="0" borderId="48" xfId="0" applyNumberFormat="1" applyFont="1" applyFill="1" applyBorder="1" applyAlignment="1">
      <alignment horizontal="right"/>
    </xf>
    <xf numFmtId="0" fontId="5" fillId="0" borderId="11" xfId="56" applyFont="1" applyFill="1" applyBorder="1" applyAlignment="1">
      <alignment horizontal="center"/>
      <protection/>
    </xf>
    <xf numFmtId="0" fontId="8" fillId="0" borderId="16" xfId="56" applyFont="1" applyFill="1" applyBorder="1" applyAlignment="1">
      <alignment horizontal="right"/>
      <protection/>
    </xf>
    <xf numFmtId="0" fontId="8" fillId="0" borderId="17" xfId="56" applyFont="1" applyFill="1" applyBorder="1" applyAlignment="1">
      <alignment wrapText="1"/>
      <protection/>
    </xf>
    <xf numFmtId="3" fontId="6" fillId="0" borderId="18" xfId="0" applyNumberFormat="1" applyFont="1" applyBorder="1" applyAlignment="1">
      <alignment/>
    </xf>
    <xf numFmtId="0" fontId="8" fillId="0" borderId="20" xfId="56" applyFont="1" applyFill="1" applyBorder="1" applyAlignment="1">
      <alignment horizontal="right"/>
      <protection/>
    </xf>
    <xf numFmtId="0" fontId="8" fillId="0" borderId="21" xfId="56" applyFont="1" applyFill="1" applyBorder="1" applyAlignment="1">
      <alignment wrapText="1"/>
      <protection/>
    </xf>
    <xf numFmtId="3" fontId="6" fillId="0" borderId="36" xfId="0" applyNumberFormat="1" applyFont="1" applyBorder="1" applyAlignment="1">
      <alignment horizontal="right"/>
    </xf>
    <xf numFmtId="0" fontId="8" fillId="0" borderId="24" xfId="56" applyFont="1" applyFill="1" applyBorder="1" applyAlignment="1">
      <alignment horizontal="right"/>
      <protection/>
    </xf>
    <xf numFmtId="0" fontId="8" fillId="0" borderId="22" xfId="56" applyFont="1" applyFill="1" applyBorder="1" applyAlignment="1">
      <alignment wrapText="1"/>
      <protection/>
    </xf>
    <xf numFmtId="3" fontId="6" fillId="0" borderId="37" xfId="0" applyNumberFormat="1" applyFont="1" applyBorder="1" applyAlignment="1">
      <alignment horizontal="right"/>
    </xf>
    <xf numFmtId="49" fontId="8" fillId="34" borderId="16" xfId="66" applyNumberFormat="1" applyFont="1" applyFill="1" applyBorder="1" applyAlignment="1">
      <alignment horizontal="right"/>
      <protection/>
    </xf>
    <xf numFmtId="0" fontId="8" fillId="34" borderId="17" xfId="66" applyFont="1" applyFill="1" applyBorder="1" applyAlignment="1">
      <alignment wrapText="1"/>
      <protection/>
    </xf>
    <xf numFmtId="3" fontId="6" fillId="0" borderId="18" xfId="0" applyNumberFormat="1" applyFont="1" applyBorder="1" applyAlignment="1">
      <alignment horizontal="right"/>
    </xf>
    <xf numFmtId="49" fontId="8" fillId="34" borderId="20" xfId="66" applyNumberFormat="1" applyFont="1" applyFill="1" applyBorder="1" applyAlignment="1">
      <alignment horizontal="right"/>
      <protection/>
    </xf>
    <xf numFmtId="0" fontId="8" fillId="34" borderId="21" xfId="66" applyFont="1" applyFill="1" applyBorder="1" applyAlignment="1">
      <alignment wrapText="1"/>
      <protection/>
    </xf>
    <xf numFmtId="49" fontId="6" fillId="33" borderId="20" xfId="66" applyNumberFormat="1" applyFont="1" applyFill="1" applyBorder="1" applyAlignment="1">
      <alignment horizontal="right"/>
      <protection/>
    </xf>
    <xf numFmtId="0" fontId="6" fillId="33" borderId="21" xfId="66" applyFont="1" applyFill="1" applyBorder="1" applyAlignment="1">
      <alignment wrapText="1"/>
      <protection/>
    </xf>
    <xf numFmtId="49" fontId="8" fillId="0" borderId="20" xfId="66" applyNumberFormat="1" applyFont="1" applyFill="1" applyBorder="1" applyAlignment="1">
      <alignment horizontal="right"/>
      <protection/>
    </xf>
    <xf numFmtId="3" fontId="6" fillId="0" borderId="36" xfId="0" applyNumberFormat="1" applyFont="1" applyFill="1" applyBorder="1" applyAlignment="1">
      <alignment horizontal="right"/>
    </xf>
    <xf numFmtId="3" fontId="8" fillId="0" borderId="36" xfId="69" applyNumberFormat="1" applyFont="1" applyFill="1" applyBorder="1" applyAlignment="1">
      <alignment horizontal="right"/>
      <protection/>
    </xf>
    <xf numFmtId="49" fontId="6" fillId="33" borderId="20" xfId="65" applyNumberFormat="1" applyFont="1" applyFill="1" applyBorder="1" applyAlignment="1">
      <alignment horizontal="right"/>
      <protection/>
    </xf>
    <xf numFmtId="0" fontId="6" fillId="0" borderId="21" xfId="65" applyFont="1" applyFill="1" applyBorder="1" applyAlignment="1">
      <alignment wrapText="1"/>
      <protection/>
    </xf>
    <xf numFmtId="0" fontId="6" fillId="0" borderId="21" xfId="66" applyFont="1" applyFill="1" applyBorder="1" applyAlignment="1">
      <alignment wrapText="1"/>
      <protection/>
    </xf>
    <xf numFmtId="3" fontId="6" fillId="33" borderId="36" xfId="0" applyNumberFormat="1" applyFont="1" applyFill="1" applyBorder="1" applyAlignment="1">
      <alignment horizontal="right"/>
    </xf>
    <xf numFmtId="49" fontId="8" fillId="34" borderId="24" xfId="66" applyNumberFormat="1" applyFont="1" applyFill="1" applyBorder="1" applyAlignment="1">
      <alignment horizontal="right"/>
      <protection/>
    </xf>
    <xf numFmtId="0" fontId="8" fillId="34" borderId="22" xfId="66" applyFont="1" applyFill="1" applyBorder="1" applyAlignment="1">
      <alignment wrapText="1"/>
      <protection/>
    </xf>
    <xf numFmtId="3" fontId="8" fillId="0" borderId="37" xfId="69" applyNumberFormat="1" applyFont="1" applyFill="1" applyBorder="1" applyAlignment="1">
      <alignment horizontal="right"/>
      <protection/>
    </xf>
    <xf numFmtId="3" fontId="6" fillId="0" borderId="44" xfId="0" applyNumberFormat="1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6" fillId="0" borderId="21" xfId="65" applyFont="1" applyFill="1" applyBorder="1">
      <alignment/>
      <protection/>
    </xf>
    <xf numFmtId="3" fontId="6" fillId="0" borderId="36" xfId="69" applyNumberFormat="1" applyFont="1" applyFill="1" applyBorder="1" applyAlignment="1">
      <alignment horizontal="right"/>
      <protection/>
    </xf>
    <xf numFmtId="0" fontId="6" fillId="33" borderId="21" xfId="65" applyFont="1" applyFill="1" applyBorder="1" applyAlignment="1">
      <alignment wrapText="1"/>
      <protection/>
    </xf>
    <xf numFmtId="0" fontId="6" fillId="0" borderId="22" xfId="65" applyFont="1" applyFill="1" applyBorder="1">
      <alignment/>
      <protection/>
    </xf>
    <xf numFmtId="3" fontId="6" fillId="0" borderId="37" xfId="69" applyNumberFormat="1" applyFont="1" applyFill="1" applyBorder="1" applyAlignment="1">
      <alignment horizontal="right"/>
      <protection/>
    </xf>
    <xf numFmtId="0" fontId="8" fillId="0" borderId="17" xfId="64" applyFont="1" applyFill="1" applyBorder="1" applyAlignment="1">
      <alignment wrapText="1"/>
      <protection/>
    </xf>
    <xf numFmtId="3" fontId="6" fillId="0" borderId="18" xfId="0" applyNumberFormat="1" applyFont="1" applyFill="1" applyBorder="1" applyAlignment="1">
      <alignment horizontal="right"/>
    </xf>
    <xf numFmtId="0" fontId="8" fillId="0" borderId="21" xfId="66" applyFont="1" applyFill="1" applyBorder="1" applyAlignment="1">
      <alignment wrapText="1"/>
      <protection/>
    </xf>
    <xf numFmtId="0" fontId="6" fillId="33" borderId="22" xfId="66" applyFont="1" applyFill="1" applyBorder="1" applyAlignment="1">
      <alignment wrapText="1"/>
      <protection/>
    </xf>
    <xf numFmtId="3" fontId="6" fillId="0" borderId="37" xfId="0" applyNumberFormat="1" applyFont="1" applyFill="1" applyBorder="1" applyAlignment="1">
      <alignment horizontal="right"/>
    </xf>
    <xf numFmtId="0" fontId="8" fillId="0" borderId="16" xfId="55" applyFont="1" applyFill="1" applyBorder="1" applyAlignment="1">
      <alignment horizontal="right"/>
      <protection/>
    </xf>
    <xf numFmtId="0" fontId="8" fillId="0" borderId="17" xfId="56" applyFont="1" applyFill="1" applyBorder="1" applyAlignment="1">
      <alignment horizontal="left" wrapText="1"/>
      <protection/>
    </xf>
    <xf numFmtId="3" fontId="8" fillId="0" borderId="18" xfId="56" applyNumberFormat="1" applyFont="1" applyFill="1" applyBorder="1" applyAlignment="1">
      <alignment horizontal="right"/>
      <protection/>
    </xf>
    <xf numFmtId="0" fontId="6" fillId="0" borderId="20" xfId="56" applyFont="1" applyFill="1" applyBorder="1">
      <alignment/>
      <protection/>
    </xf>
    <xf numFmtId="0" fontId="8" fillId="0" borderId="0" xfId="68" applyFont="1" applyFill="1" applyBorder="1" applyAlignment="1">
      <alignment horizontal="right"/>
      <protection/>
    </xf>
    <xf numFmtId="3" fontId="5" fillId="34" borderId="0" xfId="65" applyNumberFormat="1" applyFont="1" applyFill="1" applyBorder="1" applyAlignment="1">
      <alignment horizontal="center"/>
      <protection/>
    </xf>
    <xf numFmtId="2" fontId="5" fillId="34" borderId="0" xfId="65" applyNumberFormat="1" applyFont="1" applyFill="1" applyBorder="1" applyAlignment="1">
      <alignment horizontal="center"/>
      <protection/>
    </xf>
    <xf numFmtId="2" fontId="8" fillId="34" borderId="0" xfId="65" applyNumberFormat="1" applyFont="1" applyFill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5" fillId="34" borderId="0" xfId="70" applyFont="1" applyFill="1" applyBorder="1" applyAlignment="1">
      <alignment horizontal="left" vertical="center"/>
      <protection/>
    </xf>
    <xf numFmtId="0" fontId="5" fillId="34" borderId="0" xfId="70" applyFont="1" applyFill="1" applyBorder="1" applyAlignment="1">
      <alignment horizontal="center" vertical="center"/>
      <protection/>
    </xf>
    <xf numFmtId="0" fontId="8" fillId="0" borderId="0" xfId="68" applyFont="1" applyFill="1" applyBorder="1" applyAlignment="1">
      <alignment/>
      <protection/>
    </xf>
    <xf numFmtId="49" fontId="4" fillId="34" borderId="48" xfId="65" applyNumberFormat="1" applyFont="1" applyFill="1" applyBorder="1" applyAlignment="1">
      <alignment horizontal="center" vertical="center"/>
      <protection/>
    </xf>
    <xf numFmtId="0" fontId="4" fillId="34" borderId="48" xfId="65" applyFont="1" applyFill="1" applyBorder="1" applyAlignment="1">
      <alignment horizontal="center" vertical="center"/>
      <protection/>
    </xf>
    <xf numFmtId="3" fontId="4" fillId="0" borderId="48" xfId="56" applyNumberFormat="1" applyFont="1" applyFill="1" applyBorder="1" applyAlignment="1" applyProtection="1">
      <alignment horizontal="center" vertical="center" wrapText="1"/>
      <protection locked="0"/>
    </xf>
    <xf numFmtId="49" fontId="5" fillId="34" borderId="50" xfId="65" applyNumberFormat="1" applyFont="1" applyFill="1" applyBorder="1" applyAlignment="1">
      <alignment horizontal="right"/>
      <protection/>
    </xf>
    <xf numFmtId="0" fontId="5" fillId="34" borderId="50" xfId="65" applyFont="1" applyFill="1" applyBorder="1" applyAlignment="1">
      <alignment/>
      <protection/>
    </xf>
    <xf numFmtId="3" fontId="5" fillId="34" borderId="51" xfId="65" applyNumberFormat="1" applyFont="1" applyFill="1" applyBorder="1" applyAlignment="1">
      <alignment/>
      <protection/>
    </xf>
    <xf numFmtId="49" fontId="8" fillId="34" borderId="52" xfId="65" applyNumberFormat="1" applyFont="1" applyFill="1" applyBorder="1" applyAlignment="1">
      <alignment horizontal="right"/>
      <protection/>
    </xf>
    <xf numFmtId="0" fontId="8" fillId="34" borderId="52" xfId="65" applyFont="1" applyFill="1" applyBorder="1" applyAlignment="1">
      <alignment/>
      <protection/>
    </xf>
    <xf numFmtId="3" fontId="6" fillId="33" borderId="18" xfId="65" applyNumberFormat="1" applyFont="1" applyFill="1" applyBorder="1">
      <alignment/>
      <protection/>
    </xf>
    <xf numFmtId="49" fontId="8" fillId="34" borderId="53" xfId="65" applyNumberFormat="1" applyFont="1" applyFill="1" applyBorder="1" applyAlignment="1">
      <alignment horizontal="right"/>
      <protection/>
    </xf>
    <xf numFmtId="0" fontId="8" fillId="34" borderId="53" xfId="65" applyFont="1" applyFill="1" applyBorder="1" applyAlignment="1">
      <alignment/>
      <protection/>
    </xf>
    <xf numFmtId="3" fontId="6" fillId="0" borderId="36" xfId="0" applyNumberFormat="1" applyFont="1" applyBorder="1" applyAlignment="1">
      <alignment/>
    </xf>
    <xf numFmtId="49" fontId="8" fillId="34" borderId="54" xfId="65" applyNumberFormat="1" applyFont="1" applyFill="1" applyBorder="1" applyAlignment="1">
      <alignment horizontal="right"/>
      <protection/>
    </xf>
    <xf numFmtId="0" fontId="8" fillId="34" borderId="54" xfId="65" applyFont="1" applyFill="1" applyBorder="1" applyAlignment="1">
      <alignment/>
      <protection/>
    </xf>
    <xf numFmtId="3" fontId="8" fillId="34" borderId="54" xfId="68" applyNumberFormat="1" applyFont="1" applyFill="1" applyBorder="1" applyAlignment="1">
      <alignment/>
      <protection/>
    </xf>
    <xf numFmtId="3" fontId="5" fillId="34" borderId="50" xfId="65" applyNumberFormat="1" applyFont="1" applyFill="1" applyBorder="1" applyAlignment="1">
      <alignment/>
      <protection/>
    </xf>
    <xf numFmtId="3" fontId="6" fillId="0" borderId="18" xfId="0" applyNumberFormat="1" applyFont="1" applyBorder="1" applyAlignment="1">
      <alignment/>
    </xf>
    <xf numFmtId="3" fontId="8" fillId="34" borderId="53" xfId="68" applyNumberFormat="1" applyFont="1" applyFill="1" applyBorder="1" applyAlignment="1">
      <alignment/>
      <protection/>
    </xf>
    <xf numFmtId="3" fontId="8" fillId="34" borderId="55" xfId="68" applyNumberFormat="1" applyFont="1" applyFill="1" applyBorder="1" applyAlignment="1">
      <alignment/>
      <protection/>
    </xf>
    <xf numFmtId="3" fontId="5" fillId="34" borderId="56" xfId="65" applyNumberFormat="1" applyFont="1" applyFill="1" applyBorder="1" applyAlignment="1">
      <alignment/>
      <protection/>
    </xf>
    <xf numFmtId="3" fontId="8" fillId="34" borderId="52" xfId="68" applyNumberFormat="1" applyFont="1" applyFill="1" applyBorder="1" applyAlignment="1">
      <alignment/>
      <protection/>
    </xf>
    <xf numFmtId="49" fontId="5" fillId="34" borderId="53" xfId="65" applyNumberFormat="1" applyFont="1" applyFill="1" applyBorder="1" applyAlignment="1">
      <alignment horizontal="right"/>
      <protection/>
    </xf>
    <xf numFmtId="0" fontId="5" fillId="34" borderId="53" xfId="70" applyFont="1" applyFill="1" applyBorder="1" applyAlignment="1">
      <alignment horizontal="left"/>
      <protection/>
    </xf>
    <xf numFmtId="3" fontId="5" fillId="34" borderId="53" xfId="68" applyNumberFormat="1" applyFont="1" applyFill="1" applyBorder="1" applyAlignment="1">
      <alignment/>
      <protection/>
    </xf>
    <xf numFmtId="0" fontId="8" fillId="34" borderId="53" xfId="70" applyFont="1" applyFill="1" applyBorder="1" applyAlignment="1">
      <alignment horizontal="left"/>
      <protection/>
    </xf>
    <xf numFmtId="3" fontId="8" fillId="0" borderId="53" xfId="68" applyNumberFormat="1" applyFont="1" applyFill="1" applyBorder="1" applyAlignment="1">
      <alignment/>
      <protection/>
    </xf>
    <xf numFmtId="0" fontId="5" fillId="34" borderId="53" xfId="65" applyFont="1" applyFill="1" applyBorder="1" applyAlignment="1">
      <alignment/>
      <protection/>
    </xf>
    <xf numFmtId="0" fontId="8" fillId="0" borderId="53" xfId="56" applyFont="1" applyFill="1" applyBorder="1" applyAlignment="1">
      <alignment/>
      <protection/>
    </xf>
    <xf numFmtId="3" fontId="6" fillId="0" borderId="36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49" fontId="9" fillId="33" borderId="36" xfId="65" applyNumberFormat="1" applyFont="1" applyFill="1" applyBorder="1" applyAlignment="1">
      <alignment horizontal="right"/>
      <protection/>
    </xf>
    <xf numFmtId="0" fontId="9" fillId="33" borderId="36" xfId="65" applyFont="1" applyFill="1" applyBorder="1">
      <alignment/>
      <protection/>
    </xf>
    <xf numFmtId="49" fontId="6" fillId="33" borderId="18" xfId="65" applyNumberFormat="1" applyFont="1" applyFill="1" applyBorder="1" applyAlignment="1">
      <alignment horizontal="right"/>
      <protection/>
    </xf>
    <xf numFmtId="0" fontId="6" fillId="33" borderId="18" xfId="65" applyFont="1" applyFill="1" applyBorder="1" applyAlignment="1">
      <alignment wrapText="1"/>
      <protection/>
    </xf>
    <xf numFmtId="49" fontId="5" fillId="34" borderId="52" xfId="65" applyNumberFormat="1" applyFont="1" applyFill="1" applyBorder="1" applyAlignment="1">
      <alignment horizontal="right"/>
      <protection/>
    </xf>
    <xf numFmtId="0" fontId="5" fillId="34" borderId="52" xfId="65" applyFont="1" applyFill="1" applyBorder="1" applyAlignment="1">
      <alignment/>
      <protection/>
    </xf>
    <xf numFmtId="3" fontId="8" fillId="0" borderId="36" xfId="65" applyNumberFormat="1" applyFont="1" applyFill="1" applyBorder="1" applyAlignment="1">
      <alignment horizontal="right"/>
      <protection/>
    </xf>
    <xf numFmtId="3" fontId="8" fillId="34" borderId="57" xfId="68" applyNumberFormat="1" applyFont="1" applyFill="1" applyBorder="1" applyAlignment="1">
      <alignment/>
      <protection/>
    </xf>
    <xf numFmtId="3" fontId="8" fillId="0" borderId="54" xfId="68" applyNumberFormat="1" applyFont="1" applyFill="1" applyBorder="1" applyAlignment="1">
      <alignment/>
      <protection/>
    </xf>
    <xf numFmtId="49" fontId="5" fillId="0" borderId="36" xfId="65" applyNumberFormat="1" applyFont="1" applyFill="1" applyBorder="1" applyAlignment="1">
      <alignment horizontal="right"/>
      <protection/>
    </xf>
    <xf numFmtId="0" fontId="5" fillId="34" borderId="36" xfId="65" applyFont="1" applyFill="1" applyBorder="1" applyAlignment="1">
      <alignment/>
      <protection/>
    </xf>
    <xf numFmtId="3" fontId="8" fillId="34" borderId="36" xfId="68" applyNumberFormat="1" applyFont="1" applyFill="1" applyBorder="1" applyAlignment="1">
      <alignment/>
      <protection/>
    </xf>
    <xf numFmtId="49" fontId="8" fillId="34" borderId="36" xfId="65" applyNumberFormat="1" applyFont="1" applyFill="1" applyBorder="1" applyAlignment="1">
      <alignment horizontal="right"/>
      <protection/>
    </xf>
    <xf numFmtId="0" fontId="8" fillId="34" borderId="36" xfId="65" applyFont="1" applyFill="1" applyBorder="1" applyAlignment="1">
      <alignment/>
      <protection/>
    </xf>
    <xf numFmtId="49" fontId="9" fillId="0" borderId="18" xfId="65" applyNumberFormat="1" applyFont="1" applyFill="1" applyBorder="1" applyAlignment="1">
      <alignment horizontal="right"/>
      <protection/>
    </xf>
    <xf numFmtId="0" fontId="9" fillId="0" borderId="18" xfId="65" applyFont="1" applyFill="1" applyBorder="1" applyAlignment="1">
      <alignment/>
      <protection/>
    </xf>
    <xf numFmtId="49" fontId="5" fillId="34" borderId="57" xfId="65" applyNumberFormat="1" applyFont="1" applyFill="1" applyBorder="1" applyAlignment="1">
      <alignment horizontal="right"/>
      <protection/>
    </xf>
    <xf numFmtId="0" fontId="5" fillId="34" borderId="58" xfId="65" applyFont="1" applyFill="1" applyBorder="1" applyAlignment="1">
      <alignment/>
      <protection/>
    </xf>
    <xf numFmtId="0" fontId="8" fillId="34" borderId="59" xfId="70" applyFont="1" applyFill="1" applyBorder="1" applyAlignment="1">
      <alignment horizontal="left"/>
      <protection/>
    </xf>
    <xf numFmtId="0" fontId="5" fillId="34" borderId="60" xfId="65" applyFont="1" applyFill="1" applyBorder="1" applyAlignment="1">
      <alignment/>
      <protection/>
    </xf>
    <xf numFmtId="0" fontId="5" fillId="34" borderId="59" xfId="65" applyFont="1" applyFill="1" applyBorder="1" applyAlignment="1">
      <alignment wrapText="1"/>
      <protection/>
    </xf>
    <xf numFmtId="0" fontId="5" fillId="34" borderId="26" xfId="70" applyFont="1" applyFill="1" applyBorder="1" applyAlignment="1">
      <alignment horizontal="left"/>
      <protection/>
    </xf>
    <xf numFmtId="0" fontId="6" fillId="0" borderId="32" xfId="0" applyFont="1" applyBorder="1" applyAlignment="1">
      <alignment/>
    </xf>
    <xf numFmtId="0" fontId="8" fillId="34" borderId="61" xfId="65" applyFont="1" applyFill="1" applyBorder="1" applyAlignment="1">
      <alignment/>
      <protection/>
    </xf>
    <xf numFmtId="3" fontId="6" fillId="0" borderId="37" xfId="0" applyNumberFormat="1" applyFont="1" applyBorder="1" applyAlignment="1">
      <alignment/>
    </xf>
    <xf numFmtId="0" fontId="5" fillId="0" borderId="19" xfId="65" applyFont="1" applyFill="1" applyBorder="1" applyAlignment="1">
      <alignment/>
      <protection/>
    </xf>
    <xf numFmtId="3" fontId="5" fillId="0" borderId="36" xfId="68" applyNumberFormat="1" applyFont="1" applyFill="1" applyBorder="1" applyAlignment="1">
      <alignment/>
      <protection/>
    </xf>
    <xf numFmtId="0" fontId="8" fillId="34" borderId="60" xfId="70" applyFont="1" applyFill="1" applyBorder="1" applyAlignment="1">
      <alignment horizontal="left"/>
      <protection/>
    </xf>
    <xf numFmtId="3" fontId="8" fillId="34" borderId="32" xfId="68" applyNumberFormat="1" applyFont="1" applyFill="1" applyBorder="1" applyAlignment="1">
      <alignment/>
      <protection/>
    </xf>
    <xf numFmtId="0" fontId="8" fillId="34" borderId="59" xfId="65" applyFont="1" applyFill="1" applyBorder="1" applyAlignment="1">
      <alignment/>
      <protection/>
    </xf>
    <xf numFmtId="0" fontId="5" fillId="34" borderId="59" xfId="65" applyFont="1" applyFill="1" applyBorder="1" applyAlignment="1">
      <alignment/>
      <protection/>
    </xf>
    <xf numFmtId="3" fontId="8" fillId="0" borderId="36" xfId="0" applyNumberFormat="1" applyFont="1" applyFill="1" applyBorder="1" applyAlignment="1">
      <alignment/>
    </xf>
    <xf numFmtId="0" fontId="5" fillId="34" borderId="59" xfId="57" applyFont="1" applyFill="1" applyBorder="1" applyAlignment="1">
      <alignment horizontal="left"/>
      <protection/>
    </xf>
    <xf numFmtId="49" fontId="8" fillId="34" borderId="55" xfId="65" applyNumberFormat="1" applyFont="1" applyFill="1" applyBorder="1" applyAlignment="1">
      <alignment horizontal="right"/>
      <protection/>
    </xf>
    <xf numFmtId="0" fontId="8" fillId="34" borderId="62" xfId="65" applyFont="1" applyFill="1" applyBorder="1" applyAlignment="1">
      <alignment/>
      <protection/>
    </xf>
    <xf numFmtId="3" fontId="8" fillId="0" borderId="52" xfId="68" applyNumberFormat="1" applyFont="1" applyFill="1" applyBorder="1" applyAlignment="1">
      <alignment/>
      <protection/>
    </xf>
    <xf numFmtId="3" fontId="5" fillId="34" borderId="53" xfId="65" applyNumberFormat="1" applyFont="1" applyFill="1" applyBorder="1" applyAlignment="1">
      <alignment horizontal="right"/>
      <protection/>
    </xf>
    <xf numFmtId="3" fontId="6" fillId="0" borderId="63" xfId="0" applyNumberFormat="1" applyFont="1" applyBorder="1" applyAlignment="1">
      <alignment/>
    </xf>
    <xf numFmtId="0" fontId="8" fillId="34" borderId="54" xfId="70" applyFont="1" applyFill="1" applyBorder="1" applyAlignment="1">
      <alignment horizontal="left"/>
      <protection/>
    </xf>
    <xf numFmtId="3" fontId="6" fillId="0" borderId="32" xfId="0" applyNumberFormat="1" applyFont="1" applyBorder="1" applyAlignment="1">
      <alignment/>
    </xf>
    <xf numFmtId="49" fontId="9" fillId="0" borderId="53" xfId="65" applyNumberFormat="1" applyFont="1" applyFill="1" applyBorder="1" applyAlignment="1">
      <alignment horizontal="right"/>
      <protection/>
    </xf>
    <xf numFmtId="0" fontId="5" fillId="0" borderId="53" xfId="65" applyFont="1" applyFill="1" applyBorder="1" applyAlignment="1">
      <alignment/>
      <protection/>
    </xf>
    <xf numFmtId="49" fontId="8" fillId="0" borderId="53" xfId="65" applyNumberFormat="1" applyFont="1" applyFill="1" applyBorder="1" applyAlignment="1">
      <alignment horizontal="right"/>
      <protection/>
    </xf>
    <xf numFmtId="0" fontId="8" fillId="0" borderId="53" xfId="70" applyFont="1" applyFill="1" applyBorder="1" applyAlignment="1">
      <alignment horizontal="left"/>
      <protection/>
    </xf>
    <xf numFmtId="3" fontId="5" fillId="34" borderId="50" xfId="65" applyNumberFormat="1" applyFont="1" applyFill="1" applyBorder="1" applyAlignment="1">
      <alignment horizontal="right"/>
      <protection/>
    </xf>
    <xf numFmtId="49" fontId="5" fillId="34" borderId="36" xfId="65" applyNumberFormat="1" applyFont="1" applyFill="1" applyBorder="1" applyAlignment="1">
      <alignment horizontal="right"/>
      <protection/>
    </xf>
    <xf numFmtId="0" fontId="9" fillId="33" borderId="36" xfId="65" applyFont="1" applyFill="1" applyBorder="1" applyAlignment="1">
      <alignment/>
      <protection/>
    </xf>
    <xf numFmtId="3" fontId="5" fillId="34" borderId="36" xfId="68" applyNumberFormat="1" applyFont="1" applyFill="1" applyBorder="1" applyAlignment="1">
      <alignment/>
      <protection/>
    </xf>
    <xf numFmtId="0" fontId="8" fillId="34" borderId="52" xfId="70" applyFont="1" applyFill="1" applyBorder="1" applyAlignment="1">
      <alignment horizontal="left"/>
      <protection/>
    </xf>
    <xf numFmtId="49" fontId="17" fillId="34" borderId="53" xfId="65" applyNumberFormat="1" applyFont="1" applyFill="1" applyBorder="1" applyAlignment="1">
      <alignment horizontal="right"/>
      <protection/>
    </xf>
    <xf numFmtId="0" fontId="17" fillId="34" borderId="53" xfId="65" applyFont="1" applyFill="1" applyBorder="1" applyAlignment="1">
      <alignment/>
      <protection/>
    </xf>
    <xf numFmtId="0" fontId="5" fillId="34" borderId="36" xfId="70" applyFont="1" applyFill="1" applyBorder="1" applyAlignment="1">
      <alignment horizontal="left" wrapText="1"/>
      <protection/>
    </xf>
    <xf numFmtId="0" fontId="5" fillId="34" borderId="36" xfId="70" applyFont="1" applyFill="1" applyBorder="1" applyAlignment="1">
      <alignment horizontal="left"/>
      <protection/>
    </xf>
    <xf numFmtId="3" fontId="8" fillId="34" borderId="36" xfId="65" applyNumberFormat="1" applyFont="1" applyFill="1" applyBorder="1" applyAlignment="1">
      <alignment horizontal="right"/>
      <protection/>
    </xf>
    <xf numFmtId="3" fontId="5" fillId="34" borderId="54" xfId="68" applyNumberFormat="1" applyFont="1" applyFill="1" applyBorder="1" applyAlignment="1">
      <alignment/>
      <protection/>
    </xf>
    <xf numFmtId="49" fontId="8" fillId="0" borderId="52" xfId="65" applyNumberFormat="1" applyFont="1" applyFill="1" applyBorder="1" applyAlignment="1">
      <alignment horizontal="right"/>
      <protection/>
    </xf>
    <xf numFmtId="49" fontId="5" fillId="0" borderId="50" xfId="65" applyNumberFormat="1" applyFont="1" applyFill="1" applyBorder="1" applyAlignment="1">
      <alignment horizontal="right"/>
      <protection/>
    </xf>
    <xf numFmtId="3" fontId="5" fillId="34" borderId="64" xfId="65" applyNumberFormat="1" applyFont="1" applyFill="1" applyBorder="1" applyAlignment="1">
      <alignment horizontal="right"/>
      <protection/>
    </xf>
    <xf numFmtId="49" fontId="5" fillId="34" borderId="48" xfId="65" applyNumberFormat="1" applyFont="1" applyFill="1" applyBorder="1" applyAlignment="1">
      <alignment horizontal="right"/>
      <protection/>
    </xf>
    <xf numFmtId="0" fontId="5" fillId="34" borderId="48" xfId="65" applyFont="1" applyFill="1" applyBorder="1" applyAlignment="1">
      <alignment/>
      <protection/>
    </xf>
    <xf numFmtId="3" fontId="5" fillId="34" borderId="48" xfId="68" applyNumberFormat="1" applyFont="1" applyFill="1" applyBorder="1" applyAlignment="1">
      <alignment/>
      <protection/>
    </xf>
    <xf numFmtId="0" fontId="5" fillId="34" borderId="53" xfId="70" applyFont="1" applyFill="1" applyBorder="1" applyAlignment="1">
      <alignment horizontal="left" wrapText="1"/>
      <protection/>
    </xf>
    <xf numFmtId="0" fontId="5" fillId="34" borderId="51" xfId="65" applyFont="1" applyFill="1" applyBorder="1" applyAlignment="1">
      <alignment/>
      <protection/>
    </xf>
    <xf numFmtId="3" fontId="5" fillId="34" borderId="51" xfId="65" applyNumberFormat="1" applyFont="1" applyFill="1" applyBorder="1" applyAlignment="1">
      <alignment horizontal="right"/>
      <protection/>
    </xf>
    <xf numFmtId="3" fontId="18" fillId="34" borderId="52" xfId="68" applyNumberFormat="1" applyFont="1" applyFill="1" applyBorder="1" applyAlignment="1">
      <alignment/>
      <protection/>
    </xf>
    <xf numFmtId="49" fontId="18" fillId="34" borderId="53" xfId="65" applyNumberFormat="1" applyFont="1" applyFill="1" applyBorder="1" applyAlignment="1">
      <alignment horizontal="right"/>
      <protection/>
    </xf>
    <xf numFmtId="3" fontId="18" fillId="34" borderId="53" xfId="68" applyNumberFormat="1" applyFont="1" applyFill="1" applyBorder="1" applyAlignment="1">
      <alignment/>
      <protection/>
    </xf>
    <xf numFmtId="0" fontId="5" fillId="34" borderId="53" xfId="57" applyFont="1" applyFill="1" applyBorder="1" applyAlignment="1">
      <alignment horizontal="left"/>
      <protection/>
    </xf>
    <xf numFmtId="0" fontId="6" fillId="0" borderId="32" xfId="0" applyFont="1" applyBorder="1" applyAlignment="1">
      <alignment/>
    </xf>
    <xf numFmtId="3" fontId="6" fillId="0" borderId="32" xfId="0" applyNumberFormat="1" applyFont="1" applyBorder="1" applyAlignment="1">
      <alignment/>
    </xf>
    <xf numFmtId="0" fontId="5" fillId="34" borderId="54" xfId="65" applyFont="1" applyFill="1" applyBorder="1" applyAlignment="1">
      <alignment/>
      <protection/>
    </xf>
    <xf numFmtId="49" fontId="9" fillId="0" borderId="65" xfId="65" applyNumberFormat="1" applyFont="1" applyFill="1" applyBorder="1" applyAlignment="1">
      <alignment horizontal="right"/>
      <protection/>
    </xf>
    <xf numFmtId="0" fontId="5" fillId="0" borderId="50" xfId="65" applyFont="1" applyFill="1" applyBorder="1" applyAlignment="1">
      <alignment/>
      <protection/>
    </xf>
    <xf numFmtId="3" fontId="5" fillId="0" borderId="30" xfId="65" applyNumberFormat="1" applyFont="1" applyFill="1" applyBorder="1" applyAlignment="1">
      <alignment horizontal="right"/>
      <protection/>
    </xf>
    <xf numFmtId="49" fontId="8" fillId="0" borderId="57" xfId="65" applyNumberFormat="1" applyFont="1" applyFill="1" applyBorder="1" applyAlignment="1">
      <alignment horizontal="right"/>
      <protection/>
    </xf>
    <xf numFmtId="0" fontId="8" fillId="0" borderId="52" xfId="65" applyFont="1" applyFill="1" applyBorder="1" applyAlignment="1">
      <alignment/>
      <protection/>
    </xf>
    <xf numFmtId="3" fontId="8" fillId="0" borderId="57" xfId="68" applyNumberFormat="1" applyFont="1" applyFill="1" applyBorder="1" applyAlignment="1">
      <alignment/>
      <protection/>
    </xf>
    <xf numFmtId="0" fontId="8" fillId="0" borderId="53" xfId="65" applyFont="1" applyFill="1" applyBorder="1" applyAlignment="1">
      <alignment/>
      <protection/>
    </xf>
    <xf numFmtId="0" fontId="6" fillId="33" borderId="37" xfId="65" applyFont="1" applyFill="1" applyBorder="1" applyAlignment="1">
      <alignment wrapText="1"/>
      <protection/>
    </xf>
    <xf numFmtId="49" fontId="8" fillId="34" borderId="37" xfId="65" applyNumberFormat="1" applyFont="1" applyFill="1" applyBorder="1" applyAlignment="1">
      <alignment horizontal="right"/>
      <protection/>
    </xf>
    <xf numFmtId="49" fontId="9" fillId="33" borderId="48" xfId="65" applyNumberFormat="1" applyFont="1" applyFill="1" applyBorder="1" applyAlignment="1">
      <alignment horizontal="right"/>
      <protection/>
    </xf>
    <xf numFmtId="0" fontId="9" fillId="33" borderId="48" xfId="65" applyFont="1" applyFill="1" applyBorder="1" applyAlignment="1">
      <alignment wrapText="1"/>
      <protection/>
    </xf>
    <xf numFmtId="3" fontId="9" fillId="0" borderId="48" xfId="0" applyNumberFormat="1" applyFont="1" applyBorder="1" applyAlignment="1">
      <alignment/>
    </xf>
    <xf numFmtId="49" fontId="6" fillId="33" borderId="36" xfId="65" applyNumberFormat="1" applyFont="1" applyFill="1" applyBorder="1" applyAlignment="1">
      <alignment horizontal="right"/>
      <protection/>
    </xf>
    <xf numFmtId="0" fontId="6" fillId="33" borderId="36" xfId="65" applyFont="1" applyFill="1" applyBorder="1" applyAlignment="1">
      <alignment wrapText="1"/>
      <protection/>
    </xf>
    <xf numFmtId="0" fontId="6" fillId="33" borderId="32" xfId="65" applyFont="1" applyFill="1" applyBorder="1" applyAlignment="1">
      <alignment wrapText="1"/>
      <protection/>
    </xf>
    <xf numFmtId="49" fontId="5" fillId="0" borderId="53" xfId="67" applyNumberFormat="1" applyFont="1" applyFill="1" applyBorder="1" applyAlignment="1">
      <alignment horizontal="right"/>
      <protection/>
    </xf>
    <xf numFmtId="0" fontId="5" fillId="34" borderId="53" xfId="67" applyFont="1" applyFill="1" applyBorder="1" applyAlignment="1">
      <alignment/>
      <protection/>
    </xf>
    <xf numFmtId="49" fontId="8" fillId="0" borderId="53" xfId="67" applyNumberFormat="1" applyFont="1" applyFill="1" applyBorder="1" applyAlignment="1">
      <alignment horizontal="right"/>
      <protection/>
    </xf>
    <xf numFmtId="49" fontId="5" fillId="34" borderId="53" xfId="67" applyNumberFormat="1" applyFont="1" applyFill="1" applyBorder="1" applyAlignment="1">
      <alignment horizontal="right"/>
      <protection/>
    </xf>
    <xf numFmtId="0" fontId="8" fillId="34" borderId="32" xfId="65" applyFont="1" applyFill="1" applyBorder="1" applyAlignment="1">
      <alignment/>
      <protection/>
    </xf>
    <xf numFmtId="3" fontId="6" fillId="0" borderId="18" xfId="0" applyNumberFormat="1" applyFont="1" applyFill="1" applyBorder="1" applyAlignment="1">
      <alignment/>
    </xf>
    <xf numFmtId="49" fontId="8" fillId="0" borderId="36" xfId="65" applyNumberFormat="1" applyFont="1" applyFill="1" applyBorder="1" applyAlignment="1">
      <alignment horizontal="right"/>
      <protection/>
    </xf>
    <xf numFmtId="49" fontId="5" fillId="0" borderId="48" xfId="65" applyNumberFormat="1" applyFont="1" applyFill="1" applyBorder="1" applyAlignment="1">
      <alignment horizontal="right"/>
      <protection/>
    </xf>
    <xf numFmtId="3" fontId="5" fillId="34" borderId="48" xfId="65" applyNumberFormat="1" applyFont="1" applyFill="1" applyBorder="1" applyAlignment="1">
      <alignment/>
      <protection/>
    </xf>
    <xf numFmtId="49" fontId="8" fillId="34" borderId="18" xfId="65" applyNumberFormat="1" applyFont="1" applyFill="1" applyBorder="1" applyAlignment="1">
      <alignment horizontal="right"/>
      <protection/>
    </xf>
    <xf numFmtId="0" fontId="6" fillId="0" borderId="18" xfId="65" applyFont="1" applyFill="1" applyBorder="1" applyAlignment="1">
      <alignment/>
      <protection/>
    </xf>
    <xf numFmtId="3" fontId="8" fillId="34" borderId="18" xfId="68" applyNumberFormat="1" applyFont="1" applyFill="1" applyBorder="1" applyAlignment="1">
      <alignment/>
      <protection/>
    </xf>
    <xf numFmtId="0" fontId="6" fillId="33" borderId="36" xfId="65" applyFont="1" applyFill="1" applyBorder="1" applyAlignment="1">
      <alignment/>
      <protection/>
    </xf>
    <xf numFmtId="49" fontId="8" fillId="34" borderId="46" xfId="65" applyNumberFormat="1" applyFont="1" applyFill="1" applyBorder="1" applyAlignment="1">
      <alignment horizontal="right"/>
      <protection/>
    </xf>
    <xf numFmtId="0" fontId="6" fillId="33" borderId="46" xfId="65" applyFont="1" applyFill="1" applyBorder="1" applyAlignment="1">
      <alignment/>
      <protection/>
    </xf>
    <xf numFmtId="3" fontId="8" fillId="34" borderId="46" xfId="68" applyNumberFormat="1" applyFont="1" applyFill="1" applyBorder="1" applyAlignment="1">
      <alignment/>
      <protection/>
    </xf>
    <xf numFmtId="3" fontId="4" fillId="34" borderId="52" xfId="68" applyNumberFormat="1" applyFont="1" applyFill="1" applyBorder="1" applyAlignment="1">
      <alignment/>
      <protection/>
    </xf>
    <xf numFmtId="3" fontId="4" fillId="34" borderId="53" xfId="68" applyNumberFormat="1" applyFont="1" applyFill="1" applyBorder="1" applyAlignment="1">
      <alignment/>
      <protection/>
    </xf>
    <xf numFmtId="3" fontId="3" fillId="0" borderId="36" xfId="0" applyNumberFormat="1" applyFont="1" applyBorder="1" applyAlignment="1">
      <alignment/>
    </xf>
    <xf numFmtId="3" fontId="5" fillId="34" borderId="65" xfId="65" applyNumberFormat="1" applyFont="1" applyFill="1" applyBorder="1" applyAlignment="1">
      <alignment/>
      <protection/>
    </xf>
    <xf numFmtId="3" fontId="4" fillId="34" borderId="57" xfId="68" applyNumberFormat="1" applyFont="1" applyFill="1" applyBorder="1" applyAlignment="1">
      <alignment/>
      <protection/>
    </xf>
    <xf numFmtId="0" fontId="6" fillId="0" borderId="32" xfId="0" applyFont="1" applyBorder="1" applyAlignment="1">
      <alignment horizontal="left"/>
    </xf>
    <xf numFmtId="3" fontId="19" fillId="0" borderId="36" xfId="0" applyNumberFormat="1" applyFont="1" applyFill="1" applyBorder="1" applyAlignment="1">
      <alignment/>
    </xf>
    <xf numFmtId="0" fontId="9" fillId="33" borderId="36" xfId="65" applyFont="1" applyFill="1" applyBorder="1" applyAlignment="1">
      <alignment wrapText="1"/>
      <protection/>
    </xf>
    <xf numFmtId="0" fontId="5" fillId="34" borderId="36" xfId="65" applyFont="1" applyFill="1" applyBorder="1" applyAlignment="1">
      <alignment wrapText="1"/>
      <protection/>
    </xf>
    <xf numFmtId="0" fontId="5" fillId="34" borderId="53" xfId="65" applyFont="1" applyFill="1" applyBorder="1" applyAlignment="1">
      <alignment wrapText="1"/>
      <protection/>
    </xf>
    <xf numFmtId="0" fontId="9" fillId="0" borderId="36" xfId="65" applyFont="1" applyFill="1" applyBorder="1" applyAlignment="1">
      <alignment wrapText="1"/>
      <protection/>
    </xf>
    <xf numFmtId="0" fontId="8" fillId="34" borderId="55" xfId="65" applyFont="1" applyFill="1" applyBorder="1" applyAlignment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34" borderId="50" xfId="65" applyFont="1" applyFill="1" applyBorder="1" applyAlignment="1">
      <alignment wrapText="1"/>
      <protection/>
    </xf>
    <xf numFmtId="0" fontId="6" fillId="0" borderId="0" xfId="0" applyFont="1" applyAlignment="1">
      <alignment/>
    </xf>
    <xf numFmtId="3" fontId="5" fillId="34" borderId="0" xfId="66" applyNumberFormat="1" applyFont="1" applyFill="1" applyAlignment="1">
      <alignment horizontal="center"/>
      <protection/>
    </xf>
    <xf numFmtId="0" fontId="5" fillId="0" borderId="0" xfId="0" applyFont="1" applyAlignment="1">
      <alignment horizontal="right"/>
    </xf>
    <xf numFmtId="0" fontId="5" fillId="0" borderId="0" xfId="55" applyFont="1" applyFill="1" applyAlignment="1">
      <alignment horizontal="left"/>
      <protection/>
    </xf>
    <xf numFmtId="0" fontId="8" fillId="0" borderId="0" xfId="0" applyFont="1" applyFill="1" applyAlignment="1">
      <alignment/>
    </xf>
    <xf numFmtId="3" fontId="8" fillId="34" borderId="0" xfId="66" applyNumberFormat="1" applyFont="1" applyFill="1" applyAlignment="1">
      <alignment/>
      <protection/>
    </xf>
    <xf numFmtId="0" fontId="5" fillId="33" borderId="66" xfId="0" applyFont="1" applyFill="1" applyBorder="1" applyAlignment="1">
      <alignment/>
    </xf>
    <xf numFmtId="0" fontId="5" fillId="33" borderId="67" xfId="0" applyFont="1" applyFill="1" applyBorder="1" applyAlignment="1">
      <alignment/>
    </xf>
    <xf numFmtId="3" fontId="5" fillId="33" borderId="68" xfId="0" applyNumberFormat="1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3" fontId="5" fillId="35" borderId="13" xfId="0" applyNumberFormat="1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 wrapText="1"/>
    </xf>
    <xf numFmtId="0" fontId="8" fillId="33" borderId="32" xfId="0" applyFont="1" applyFill="1" applyBorder="1" applyAlignment="1">
      <alignment wrapText="1"/>
    </xf>
    <xf numFmtId="3" fontId="8" fillId="33" borderId="0" xfId="0" applyNumberFormat="1" applyFont="1" applyFill="1" applyBorder="1" applyAlignment="1">
      <alignment wrapText="1"/>
    </xf>
    <xf numFmtId="3" fontId="8" fillId="33" borderId="32" xfId="0" applyNumberFormat="1" applyFont="1" applyFill="1" applyBorder="1" applyAlignment="1">
      <alignment wrapText="1"/>
    </xf>
    <xf numFmtId="3" fontId="8" fillId="33" borderId="29" xfId="0" applyNumberFormat="1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left" wrapText="1"/>
    </xf>
    <xf numFmtId="3" fontId="6" fillId="33" borderId="70" xfId="0" applyNumberFormat="1" applyFont="1" applyFill="1" applyBorder="1" applyAlignment="1">
      <alignment/>
    </xf>
    <xf numFmtId="3" fontId="6" fillId="33" borderId="36" xfId="0" applyNumberFormat="1" applyFont="1" applyFill="1" applyBorder="1" applyAlignment="1">
      <alignment/>
    </xf>
    <xf numFmtId="3" fontId="6" fillId="33" borderId="31" xfId="0" applyNumberFormat="1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33" borderId="36" xfId="0" applyFont="1" applyFill="1" applyBorder="1" applyAlignment="1">
      <alignment wrapText="1"/>
    </xf>
    <xf numFmtId="0" fontId="6" fillId="33" borderId="36" xfId="0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6" fillId="33" borderId="36" xfId="0" applyFont="1" applyFill="1" applyBorder="1" applyAlignment="1">
      <alignment horizontal="left"/>
    </xf>
    <xf numFmtId="0" fontId="6" fillId="0" borderId="36" xfId="0" applyFont="1" applyFill="1" applyBorder="1" applyAlignment="1">
      <alignment wrapText="1"/>
    </xf>
    <xf numFmtId="0" fontId="6" fillId="33" borderId="36" xfId="66" applyFont="1" applyFill="1" applyBorder="1" applyAlignment="1">
      <alignment wrapText="1"/>
      <protection/>
    </xf>
    <xf numFmtId="0" fontId="6" fillId="33" borderId="23" xfId="0" applyFont="1" applyFill="1" applyBorder="1" applyAlignment="1">
      <alignment horizontal="center"/>
    </xf>
    <xf numFmtId="0" fontId="6" fillId="33" borderId="37" xfId="0" applyFont="1" applyFill="1" applyBorder="1" applyAlignment="1">
      <alignment/>
    </xf>
    <xf numFmtId="3" fontId="6" fillId="33" borderId="71" xfId="0" applyNumberFormat="1" applyFont="1" applyFill="1" applyBorder="1" applyAlignment="1">
      <alignment/>
    </xf>
    <xf numFmtId="3" fontId="6" fillId="33" borderId="37" xfId="0" applyNumberFormat="1" applyFont="1" applyFill="1" applyBorder="1" applyAlignment="1">
      <alignment/>
    </xf>
    <xf numFmtId="3" fontId="6" fillId="33" borderId="25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3" fontId="6" fillId="33" borderId="69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35" xfId="0" applyNumberFormat="1" applyFont="1" applyFill="1" applyBorder="1" applyAlignment="1">
      <alignment/>
    </xf>
    <xf numFmtId="0" fontId="7" fillId="0" borderId="36" xfId="0" applyFont="1" applyFill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/>
    </xf>
    <xf numFmtId="3" fontId="6" fillId="0" borderId="71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6" fillId="0" borderId="25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3" fontId="6" fillId="0" borderId="7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23" xfId="0" applyBorder="1" applyAlignment="1">
      <alignment/>
    </xf>
    <xf numFmtId="0" fontId="9" fillId="33" borderId="26" xfId="0" applyFont="1" applyFill="1" applyBorder="1" applyAlignment="1">
      <alignment horizontal="center" wrapText="1"/>
    </xf>
    <xf numFmtId="0" fontId="9" fillId="33" borderId="32" xfId="56" applyFont="1" applyFill="1" applyBorder="1" applyAlignment="1">
      <alignment wrapText="1"/>
      <protection/>
    </xf>
    <xf numFmtId="3" fontId="9" fillId="33" borderId="0" xfId="0" applyNumberFormat="1" applyFont="1" applyFill="1" applyBorder="1" applyAlignment="1">
      <alignment wrapText="1"/>
    </xf>
    <xf numFmtId="3" fontId="9" fillId="33" borderId="32" xfId="0" applyNumberFormat="1" applyFont="1" applyFill="1" applyBorder="1" applyAlignment="1">
      <alignment wrapText="1"/>
    </xf>
    <xf numFmtId="3" fontId="9" fillId="33" borderId="29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4" xfId="0" applyNumberFormat="1" applyFont="1" applyFill="1" applyBorder="1" applyAlignment="1">
      <alignment wrapText="1"/>
    </xf>
    <xf numFmtId="0" fontId="6" fillId="0" borderId="26" xfId="69" applyFont="1" applyBorder="1">
      <alignment/>
      <protection/>
    </xf>
    <xf numFmtId="0" fontId="6" fillId="0" borderId="27" xfId="56" applyFont="1" applyFill="1" applyBorder="1">
      <alignment/>
      <protection/>
    </xf>
    <xf numFmtId="0" fontId="6" fillId="0" borderId="28" xfId="56" applyFont="1" applyFill="1" applyBorder="1">
      <alignment/>
      <protection/>
    </xf>
    <xf numFmtId="3" fontId="8" fillId="0" borderId="32" xfId="56" applyNumberFormat="1" applyFont="1" applyFill="1" applyBorder="1" applyAlignment="1" applyProtection="1">
      <alignment/>
      <protection locked="0"/>
    </xf>
    <xf numFmtId="0" fontId="6" fillId="0" borderId="72" xfId="69" applyFont="1" applyBorder="1">
      <alignment/>
      <protection/>
    </xf>
    <xf numFmtId="0" fontId="6" fillId="0" borderId="47" xfId="56" applyFont="1" applyFill="1" applyBorder="1">
      <alignment/>
      <protection/>
    </xf>
    <xf numFmtId="0" fontId="6" fillId="0" borderId="34" xfId="56" applyFont="1" applyFill="1" applyBorder="1">
      <alignment/>
      <protection/>
    </xf>
    <xf numFmtId="3" fontId="6" fillId="0" borderId="48" xfId="0" applyNumberFormat="1" applyFont="1" applyFill="1" applyBorder="1" applyAlignment="1">
      <alignment/>
    </xf>
    <xf numFmtId="0" fontId="5" fillId="36" borderId="10" xfId="56" applyFont="1" applyFill="1" applyBorder="1">
      <alignment/>
      <protection/>
    </xf>
    <xf numFmtId="0" fontId="5" fillId="36" borderId="33" xfId="56" applyFont="1" applyFill="1" applyBorder="1">
      <alignment/>
      <protection/>
    </xf>
    <xf numFmtId="0" fontId="5" fillId="36" borderId="68" xfId="56" applyFont="1" applyFill="1" applyBorder="1">
      <alignment/>
      <protection/>
    </xf>
    <xf numFmtId="3" fontId="5" fillId="36" borderId="73" xfId="56" applyNumberFormat="1" applyFont="1" applyFill="1" applyBorder="1" applyAlignment="1" applyProtection="1">
      <alignment/>
      <protection/>
    </xf>
    <xf numFmtId="0" fontId="5" fillId="36" borderId="14" xfId="56" applyFont="1" applyFill="1" applyBorder="1">
      <alignment/>
      <protection/>
    </xf>
    <xf numFmtId="0" fontId="5" fillId="36" borderId="11" xfId="56" applyFont="1" applyFill="1" applyBorder="1">
      <alignment/>
      <protection/>
    </xf>
    <xf numFmtId="0" fontId="5" fillId="36" borderId="12" xfId="56" applyFont="1" applyFill="1" applyBorder="1">
      <alignment/>
      <protection/>
    </xf>
    <xf numFmtId="3" fontId="5" fillId="36" borderId="13" xfId="56" applyNumberFormat="1" applyFont="1" applyFill="1" applyBorder="1" applyAlignment="1" applyProtection="1">
      <alignment/>
      <protection/>
    </xf>
    <xf numFmtId="0" fontId="5" fillId="36" borderId="14" xfId="55" applyFont="1" applyFill="1" applyBorder="1" applyAlignment="1">
      <alignment horizontal="left"/>
      <protection/>
    </xf>
    <xf numFmtId="0" fontId="5" fillId="36" borderId="11" xfId="55" applyFont="1" applyFill="1" applyBorder="1" applyAlignment="1">
      <alignment horizontal="left"/>
      <protection/>
    </xf>
    <xf numFmtId="0" fontId="5" fillId="36" borderId="12" xfId="55" applyFont="1" applyFill="1" applyBorder="1">
      <alignment/>
      <protection/>
    </xf>
    <xf numFmtId="3" fontId="5" fillId="36" borderId="48" xfId="55" applyNumberFormat="1" applyFont="1" applyFill="1" applyBorder="1">
      <alignment/>
      <protection/>
    </xf>
    <xf numFmtId="0" fontId="9" fillId="36" borderId="14" xfId="56" applyFont="1" applyFill="1" applyBorder="1">
      <alignment/>
      <protection/>
    </xf>
    <xf numFmtId="0" fontId="9" fillId="36" borderId="11" xfId="56" applyFont="1" applyFill="1" applyBorder="1">
      <alignment/>
      <protection/>
    </xf>
    <xf numFmtId="0" fontId="9" fillId="36" borderId="12" xfId="56" applyFont="1" applyFill="1" applyBorder="1" applyAlignment="1">
      <alignment/>
      <protection/>
    </xf>
    <xf numFmtId="3" fontId="5" fillId="36" borderId="48" xfId="56" applyNumberFormat="1" applyFont="1" applyFill="1" applyBorder="1" applyAlignment="1" applyProtection="1">
      <alignment/>
      <protection/>
    </xf>
    <xf numFmtId="0" fontId="9" fillId="36" borderId="14" xfId="55" applyFont="1" applyFill="1" applyBorder="1">
      <alignment/>
      <protection/>
    </xf>
    <xf numFmtId="0" fontId="3" fillId="36" borderId="11" xfId="55" applyFont="1" applyFill="1" applyBorder="1">
      <alignment/>
      <protection/>
    </xf>
    <xf numFmtId="0" fontId="3" fillId="36" borderId="12" xfId="55" applyFont="1" applyFill="1" applyBorder="1">
      <alignment/>
      <protection/>
    </xf>
    <xf numFmtId="3" fontId="9" fillId="36" borderId="48" xfId="55" applyNumberFormat="1" applyFont="1" applyFill="1" applyBorder="1">
      <alignment/>
      <protection/>
    </xf>
    <xf numFmtId="1" fontId="5" fillId="36" borderId="11" xfId="55" applyNumberFormat="1" applyFont="1" applyFill="1" applyBorder="1" applyAlignment="1">
      <alignment horizontal="left"/>
      <protection/>
    </xf>
    <xf numFmtId="1" fontId="5" fillId="36" borderId="12" xfId="55" applyNumberFormat="1" applyFont="1" applyFill="1" applyBorder="1" applyAlignment="1">
      <alignment horizontal="left" wrapText="1"/>
      <protection/>
    </xf>
    <xf numFmtId="3" fontId="5" fillId="36" borderId="48" xfId="56" applyNumberFormat="1" applyFont="1" applyFill="1" applyBorder="1" applyAlignment="1">
      <alignment horizontal="right"/>
      <protection/>
    </xf>
    <xf numFmtId="0" fontId="5" fillId="36" borderId="11" xfId="55" applyFont="1" applyFill="1" applyBorder="1" applyAlignment="1">
      <alignment horizontal="left"/>
      <protection/>
    </xf>
    <xf numFmtId="0" fontId="5" fillId="36" borderId="12" xfId="56" applyFont="1" applyFill="1" applyBorder="1" applyAlignment="1">
      <alignment horizontal="left" wrapText="1"/>
      <protection/>
    </xf>
    <xf numFmtId="0" fontId="5" fillId="36" borderId="11" xfId="55" applyFont="1" applyFill="1" applyBorder="1" applyAlignment="1">
      <alignment horizontal="center"/>
      <protection/>
    </xf>
    <xf numFmtId="0" fontId="5" fillId="36" borderId="12" xfId="56" applyFont="1" applyFill="1" applyBorder="1" applyAlignment="1">
      <alignment horizontal="center" wrapText="1"/>
      <protection/>
    </xf>
    <xf numFmtId="0" fontId="5" fillId="36" borderId="11" xfId="70" applyFont="1" applyFill="1" applyBorder="1" applyAlignment="1">
      <alignment horizontal="left" vertical="center"/>
      <protection/>
    </xf>
    <xf numFmtId="0" fontId="5" fillId="36" borderId="12" xfId="69" applyFont="1" applyFill="1" applyBorder="1" applyAlignment="1">
      <alignment/>
      <protection/>
    </xf>
    <xf numFmtId="3" fontId="5" fillId="36" borderId="48" xfId="69" applyNumberFormat="1" applyFont="1" applyFill="1" applyBorder="1" applyAlignment="1">
      <alignment horizontal="right"/>
      <protection/>
    </xf>
    <xf numFmtId="49" fontId="4" fillId="37" borderId="56" xfId="65" applyNumberFormat="1" applyFont="1" applyFill="1" applyBorder="1" applyAlignment="1">
      <alignment horizontal="left"/>
      <protection/>
    </xf>
    <xf numFmtId="0" fontId="4" fillId="37" borderId="56" xfId="65" applyFont="1" applyFill="1" applyBorder="1" applyAlignment="1">
      <alignment horizontal="center"/>
      <protection/>
    </xf>
    <xf numFmtId="3" fontId="4" fillId="37" borderId="32" xfId="67" applyNumberFormat="1" applyFont="1" applyFill="1" applyBorder="1" applyAlignment="1">
      <alignment/>
      <protection/>
    </xf>
    <xf numFmtId="49" fontId="4" fillId="37" borderId="50" xfId="65" applyNumberFormat="1" applyFont="1" applyFill="1" applyBorder="1" applyAlignment="1">
      <alignment horizontal="left"/>
      <protection/>
    </xf>
    <xf numFmtId="0" fontId="4" fillId="37" borderId="50" xfId="65" applyFont="1" applyFill="1" applyBorder="1" applyAlignment="1">
      <alignment horizontal="center"/>
      <protection/>
    </xf>
    <xf numFmtId="3" fontId="4" fillId="37" borderId="50" xfId="67" applyNumberFormat="1" applyFont="1" applyFill="1" applyBorder="1" applyAlignment="1">
      <alignment horizontal="right"/>
      <protection/>
    </xf>
    <xf numFmtId="3" fontId="4" fillId="37" borderId="50" xfId="65" applyNumberFormat="1" applyFont="1" applyFill="1" applyBorder="1" applyAlignment="1">
      <alignment horizontal="right"/>
      <protection/>
    </xf>
    <xf numFmtId="3" fontId="4" fillId="37" borderId="65" xfId="65" applyNumberFormat="1" applyFont="1" applyFill="1" applyBorder="1" applyAlignment="1">
      <alignment horizontal="right"/>
      <protection/>
    </xf>
    <xf numFmtId="49" fontId="4" fillId="37" borderId="65" xfId="65" applyNumberFormat="1" applyFont="1" applyFill="1" applyBorder="1" applyAlignment="1">
      <alignment horizontal="left"/>
      <protection/>
    </xf>
    <xf numFmtId="0" fontId="4" fillId="37" borderId="30" xfId="65" applyFont="1" applyFill="1" applyBorder="1" applyAlignment="1">
      <alignment horizontal="center"/>
      <protection/>
    </xf>
    <xf numFmtId="3" fontId="4" fillId="37" borderId="30" xfId="65" applyNumberFormat="1" applyFont="1" applyFill="1" applyBorder="1" applyAlignment="1">
      <alignment horizontal="right"/>
      <protection/>
    </xf>
    <xf numFmtId="3" fontId="4" fillId="37" borderId="32" xfId="65" applyNumberFormat="1" applyFont="1" applyFill="1" applyBorder="1" applyAlignment="1">
      <alignment horizontal="right"/>
      <protection/>
    </xf>
    <xf numFmtId="0" fontId="4" fillId="37" borderId="65" xfId="65" applyFont="1" applyFill="1" applyBorder="1" applyAlignment="1">
      <alignment horizontal="center"/>
      <protection/>
    </xf>
    <xf numFmtId="49" fontId="4" fillId="37" borderId="51" xfId="65" applyNumberFormat="1" applyFont="1" applyFill="1" applyBorder="1" applyAlignment="1">
      <alignment horizontal="left"/>
      <protection/>
    </xf>
    <xf numFmtId="3" fontId="4" fillId="37" borderId="51" xfId="65" applyNumberFormat="1" applyFont="1" applyFill="1" applyBorder="1" applyAlignment="1">
      <alignment/>
      <protection/>
    </xf>
    <xf numFmtId="0" fontId="5" fillId="37" borderId="48" xfId="70" applyFont="1" applyFill="1" applyBorder="1" applyAlignment="1">
      <alignment horizontal="left" vertical="center"/>
      <protection/>
    </xf>
    <xf numFmtId="0" fontId="20" fillId="37" borderId="13" xfId="70" applyFont="1" applyFill="1" applyBorder="1" applyAlignment="1">
      <alignment horizontal="left"/>
      <protection/>
    </xf>
    <xf numFmtId="3" fontId="5" fillId="37" borderId="48" xfId="65" applyNumberFormat="1" applyFont="1" applyFill="1" applyBorder="1" applyAlignment="1">
      <alignment/>
      <protection/>
    </xf>
    <xf numFmtId="0" fontId="4" fillId="37" borderId="14" xfId="56" applyFont="1" applyFill="1" applyBorder="1" applyAlignment="1">
      <alignment horizontal="center"/>
      <protection/>
    </xf>
    <xf numFmtId="0" fontId="4" fillId="37" borderId="48" xfId="56" applyFont="1" applyFill="1" applyBorder="1" applyAlignment="1">
      <alignment/>
      <protection/>
    </xf>
    <xf numFmtId="3" fontId="4" fillId="37" borderId="49" xfId="56" applyNumberFormat="1" applyFont="1" applyFill="1" applyBorder="1" applyAlignment="1">
      <alignment/>
      <protection/>
    </xf>
    <xf numFmtId="3" fontId="4" fillId="37" borderId="48" xfId="56" applyNumberFormat="1" applyFont="1" applyFill="1" applyBorder="1" applyAlignment="1">
      <alignment/>
      <protection/>
    </xf>
    <xf numFmtId="3" fontId="4" fillId="37" borderId="13" xfId="0" applyNumberFormat="1" applyFont="1" applyFill="1" applyBorder="1" applyAlignment="1">
      <alignment/>
    </xf>
    <xf numFmtId="0" fontId="4" fillId="37" borderId="14" xfId="0" applyFont="1" applyFill="1" applyBorder="1" applyAlignment="1">
      <alignment horizontal="center"/>
    </xf>
    <xf numFmtId="3" fontId="4" fillId="37" borderId="49" xfId="0" applyNumberFormat="1" applyFont="1" applyFill="1" applyBorder="1" applyAlignment="1">
      <alignment/>
    </xf>
    <xf numFmtId="3" fontId="4" fillId="37" borderId="48" xfId="0" applyNumberFormat="1" applyFont="1" applyFill="1" applyBorder="1" applyAlignment="1">
      <alignment/>
    </xf>
    <xf numFmtId="1" fontId="4" fillId="36" borderId="14" xfId="0" applyNumberFormat="1" applyFont="1" applyFill="1" applyBorder="1" applyAlignment="1">
      <alignment horizontal="center" wrapText="1"/>
    </xf>
    <xf numFmtId="3" fontId="4" fillId="36" borderId="48" xfId="56" applyNumberFormat="1" applyFont="1" applyFill="1" applyBorder="1" applyAlignment="1">
      <alignment wrapText="1"/>
      <protection/>
    </xf>
    <xf numFmtId="3" fontId="3" fillId="36" borderId="49" xfId="0" applyNumberFormat="1" applyFont="1" applyFill="1" applyBorder="1" applyAlignment="1">
      <alignment wrapText="1"/>
    </xf>
    <xf numFmtId="3" fontId="3" fillId="36" borderId="48" xfId="0" applyNumberFormat="1" applyFont="1" applyFill="1" applyBorder="1" applyAlignment="1">
      <alignment wrapText="1"/>
    </xf>
    <xf numFmtId="3" fontId="3" fillId="36" borderId="13" xfId="0" applyNumberFormat="1" applyFont="1" applyFill="1" applyBorder="1" applyAlignment="1">
      <alignment wrapText="1"/>
    </xf>
    <xf numFmtId="0" fontId="9" fillId="36" borderId="14" xfId="0" applyFont="1" applyFill="1" applyBorder="1" applyAlignment="1">
      <alignment horizontal="center" wrapText="1"/>
    </xf>
    <xf numFmtId="0" fontId="9" fillId="36" borderId="48" xfId="56" applyFont="1" applyFill="1" applyBorder="1" applyAlignment="1">
      <alignment wrapText="1"/>
      <protection/>
    </xf>
    <xf numFmtId="3" fontId="9" fillId="36" borderId="49" xfId="0" applyNumberFormat="1" applyFont="1" applyFill="1" applyBorder="1" applyAlignment="1">
      <alignment wrapText="1"/>
    </xf>
    <xf numFmtId="3" fontId="9" fillId="36" borderId="48" xfId="0" applyNumberFormat="1" applyFont="1" applyFill="1" applyBorder="1" applyAlignment="1">
      <alignment wrapText="1"/>
    </xf>
    <xf numFmtId="3" fontId="9" fillId="36" borderId="13" xfId="0" applyNumberFormat="1" applyFont="1" applyFill="1" applyBorder="1" applyAlignment="1">
      <alignment wrapText="1"/>
    </xf>
    <xf numFmtId="0" fontId="8" fillId="36" borderId="14" xfId="0" applyFont="1" applyFill="1" applyBorder="1" applyAlignment="1">
      <alignment wrapText="1"/>
    </xf>
    <xf numFmtId="0" fontId="5" fillId="36" borderId="48" xfId="55" applyFont="1" applyFill="1" applyBorder="1" applyAlignment="1">
      <alignment horizontal="left" wrapText="1"/>
      <protection/>
    </xf>
    <xf numFmtId="0" fontId="8" fillId="33" borderId="7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 2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2004EELARVE29.01.04." xfId="64"/>
    <cellStyle name="Обычный_2005.a.PROJEKT-1 lugemine" xfId="65"/>
    <cellStyle name="Обычный_2005.a.PROJEKT-1 lugemine 2" xfId="66"/>
    <cellStyle name="Обычный_2008-1lugem" xfId="67"/>
    <cellStyle name="Обычный_2012.a.21.11." xfId="68"/>
    <cellStyle name="Обычный_LvK Sillamae linna 2012.aasta eelarve Lisa" xfId="69"/>
    <cellStyle name="Обычный_Sheet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6">
      <selection activeCell="F6" sqref="F6"/>
    </sheetView>
  </sheetViews>
  <sheetFormatPr defaultColWidth="9.140625" defaultRowHeight="12.75"/>
  <cols>
    <col min="1" max="1" width="6.7109375" style="0" customWidth="1"/>
    <col min="2" max="2" width="5.421875" style="0" customWidth="1"/>
    <col min="3" max="3" width="62.8515625" style="0" customWidth="1"/>
    <col min="4" max="4" width="16.7109375" style="0" customWidth="1"/>
  </cols>
  <sheetData>
    <row r="1" spans="3:4" ht="15" customHeight="1">
      <c r="C1" s="97" t="s">
        <v>270</v>
      </c>
      <c r="D1" s="97"/>
    </row>
    <row r="2" spans="3:4" ht="15" customHeight="1">
      <c r="C2" s="97" t="s">
        <v>269</v>
      </c>
      <c r="D2" s="97"/>
    </row>
    <row r="3" spans="3:4" ht="15" customHeight="1">
      <c r="C3" s="97" t="s">
        <v>40</v>
      </c>
      <c r="D3" s="97"/>
    </row>
    <row r="4" ht="15" customHeight="1" thickBot="1"/>
    <row r="5" spans="1:4" ht="14.25" thickBot="1">
      <c r="A5" s="93" t="s">
        <v>268</v>
      </c>
      <c r="B5" s="94"/>
      <c r="C5" s="95"/>
      <c r="D5" s="96"/>
    </row>
    <row r="6" spans="1:4" ht="51" customHeight="1" thickBot="1">
      <c r="A6" s="1" t="s">
        <v>0</v>
      </c>
      <c r="B6" s="2" t="s">
        <v>1</v>
      </c>
      <c r="C6" s="3"/>
      <c r="D6" s="4" t="s">
        <v>2</v>
      </c>
    </row>
    <row r="7" spans="1:4" ht="15.75" thickBot="1">
      <c r="A7" s="1"/>
      <c r="B7" s="2"/>
      <c r="C7" s="5"/>
      <c r="D7" s="4"/>
    </row>
    <row r="8" spans="1:4" ht="15.75" thickBot="1">
      <c r="A8" s="395" t="s">
        <v>3</v>
      </c>
      <c r="B8" s="396"/>
      <c r="C8" s="397"/>
      <c r="D8" s="398">
        <f>SUM(D9,D14,D16,D21)</f>
        <v>16742190</v>
      </c>
    </row>
    <row r="9" spans="1:4" ht="15.75" thickBot="1">
      <c r="A9" s="6">
        <v>30</v>
      </c>
      <c r="B9" s="7" t="s">
        <v>4</v>
      </c>
      <c r="C9" s="8"/>
      <c r="D9" s="9">
        <f>SUM(D10:D12)</f>
        <v>8712210</v>
      </c>
    </row>
    <row r="10" spans="1:4" ht="15">
      <c r="A10" s="10"/>
      <c r="B10" s="11"/>
      <c r="C10" s="12" t="s">
        <v>5</v>
      </c>
      <c r="D10" s="13">
        <v>8623210</v>
      </c>
    </row>
    <row r="11" spans="1:4" ht="15">
      <c r="A11" s="14"/>
      <c r="B11" s="15"/>
      <c r="C11" s="16" t="s">
        <v>6</v>
      </c>
      <c r="D11" s="17">
        <v>84000</v>
      </c>
    </row>
    <row r="12" spans="1:4" ht="15">
      <c r="A12" s="18"/>
      <c r="B12" s="19"/>
      <c r="C12" s="16" t="s">
        <v>7</v>
      </c>
      <c r="D12" s="20">
        <v>5000</v>
      </c>
    </row>
    <row r="13" spans="1:4" ht="15" thickBot="1">
      <c r="A13" s="21"/>
      <c r="B13" s="22"/>
      <c r="C13" s="23"/>
      <c r="D13" s="24"/>
    </row>
    <row r="14" spans="1:4" ht="15.75" thickBot="1">
      <c r="A14" s="6">
        <v>32</v>
      </c>
      <c r="B14" s="25" t="s">
        <v>8</v>
      </c>
      <c r="C14" s="8"/>
      <c r="D14" s="9">
        <v>1797731</v>
      </c>
    </row>
    <row r="15" spans="1:4" ht="15" thickBot="1">
      <c r="A15" s="26"/>
      <c r="B15" s="27"/>
      <c r="C15" s="28"/>
      <c r="D15" s="29"/>
    </row>
    <row r="16" spans="1:4" ht="15" customHeight="1" thickBot="1">
      <c r="A16" s="6">
        <v>35</v>
      </c>
      <c r="B16" s="25" t="s">
        <v>9</v>
      </c>
      <c r="C16" s="8"/>
      <c r="D16" s="9">
        <f>SUM(D17:D19)</f>
        <v>6180249</v>
      </c>
    </row>
    <row r="17" spans="1:4" ht="15">
      <c r="A17" s="10"/>
      <c r="B17" s="11"/>
      <c r="C17" s="12" t="s">
        <v>10</v>
      </c>
      <c r="D17" s="30">
        <v>2110000</v>
      </c>
    </row>
    <row r="18" spans="1:4" ht="15">
      <c r="A18" s="14"/>
      <c r="B18" s="15"/>
      <c r="C18" s="31" t="s">
        <v>11</v>
      </c>
      <c r="D18" s="32">
        <v>3903997</v>
      </c>
    </row>
    <row r="19" spans="1:4" ht="15.75" customHeight="1">
      <c r="A19" s="14"/>
      <c r="B19" s="15"/>
      <c r="C19" s="33" t="s">
        <v>12</v>
      </c>
      <c r="D19" s="34">
        <v>166252</v>
      </c>
    </row>
    <row r="20" spans="1:4" ht="15" thickBot="1">
      <c r="A20" s="35"/>
      <c r="B20" s="36"/>
      <c r="C20" s="37"/>
      <c r="D20" s="38"/>
    </row>
    <row r="21" spans="1:4" ht="15.75" thickBot="1">
      <c r="A21" s="6">
        <v>38</v>
      </c>
      <c r="B21" s="25" t="s">
        <v>13</v>
      </c>
      <c r="C21" s="39"/>
      <c r="D21" s="9">
        <f>SUM(D22:D25)</f>
        <v>52000</v>
      </c>
    </row>
    <row r="22" spans="1:4" ht="15">
      <c r="A22" s="40"/>
      <c r="B22" s="41"/>
      <c r="C22" s="42" t="s">
        <v>14</v>
      </c>
      <c r="D22" s="43">
        <v>45000</v>
      </c>
    </row>
    <row r="23" spans="1:4" ht="15">
      <c r="A23" s="44"/>
      <c r="B23" s="15"/>
      <c r="C23" s="45" t="s">
        <v>15</v>
      </c>
      <c r="D23" s="46">
        <v>2000</v>
      </c>
    </row>
    <row r="24" spans="1:4" ht="15">
      <c r="A24" s="44"/>
      <c r="B24" s="15"/>
      <c r="C24" s="47" t="s">
        <v>16</v>
      </c>
      <c r="D24" s="34"/>
    </row>
    <row r="25" spans="1:4" ht="15">
      <c r="A25" s="44"/>
      <c r="B25" s="48"/>
      <c r="C25" s="16" t="s">
        <v>17</v>
      </c>
      <c r="D25" s="34">
        <v>5000</v>
      </c>
    </row>
    <row r="26" spans="1:4" ht="15" thickBot="1">
      <c r="A26" s="49"/>
      <c r="B26" s="50"/>
      <c r="C26" s="51"/>
      <c r="D26" s="24"/>
    </row>
    <row r="27" spans="1:4" ht="15.75" thickBot="1">
      <c r="A27" s="399" t="s">
        <v>18</v>
      </c>
      <c r="B27" s="400"/>
      <c r="C27" s="401"/>
      <c r="D27" s="402">
        <f>SUM(D28,D33)</f>
        <v>15557707</v>
      </c>
    </row>
    <row r="28" spans="1:4" ht="15.75" thickBot="1">
      <c r="A28" s="52">
        <v>4</v>
      </c>
      <c r="B28" s="53" t="s">
        <v>19</v>
      </c>
      <c r="C28" s="54"/>
      <c r="D28" s="55">
        <f>SUM(D29:D31)</f>
        <v>1655726</v>
      </c>
    </row>
    <row r="29" spans="1:4" ht="15">
      <c r="A29" s="14"/>
      <c r="B29" s="15">
        <v>41</v>
      </c>
      <c r="C29" s="56" t="s">
        <v>20</v>
      </c>
      <c r="D29" s="34">
        <v>946750</v>
      </c>
    </row>
    <row r="30" spans="1:4" ht="15">
      <c r="A30" s="57"/>
      <c r="B30" s="15">
        <v>45</v>
      </c>
      <c r="C30" s="47" t="s">
        <v>21</v>
      </c>
      <c r="D30" s="34">
        <v>682230</v>
      </c>
    </row>
    <row r="31" spans="1:4" ht="15">
      <c r="A31" s="14"/>
      <c r="B31" s="58">
        <v>452</v>
      </c>
      <c r="C31" s="56" t="s">
        <v>22</v>
      </c>
      <c r="D31" s="32">
        <v>26746</v>
      </c>
    </row>
    <row r="32" spans="1:4" ht="15" thickBot="1">
      <c r="A32" s="35"/>
      <c r="B32" s="59"/>
      <c r="C32" s="60"/>
      <c r="D32" s="61"/>
    </row>
    <row r="33" spans="1:4" ht="15.75" thickBot="1">
      <c r="A33" s="6">
        <v>5</v>
      </c>
      <c r="B33" s="25" t="s">
        <v>23</v>
      </c>
      <c r="C33" s="8"/>
      <c r="D33" s="9">
        <f>SUM(D34:D36)</f>
        <v>13901981</v>
      </c>
    </row>
    <row r="34" spans="1:4" ht="15">
      <c r="A34" s="391"/>
      <c r="B34" s="392">
        <v>50</v>
      </c>
      <c r="C34" s="393" t="s">
        <v>24</v>
      </c>
      <c r="D34" s="62">
        <v>10115463</v>
      </c>
    </row>
    <row r="35" spans="1:4" ht="15">
      <c r="A35" s="14"/>
      <c r="B35" s="159">
        <v>55</v>
      </c>
      <c r="C35" s="16" t="s">
        <v>25</v>
      </c>
      <c r="D35" s="63">
        <v>3702672</v>
      </c>
    </row>
    <row r="36" spans="1:4" ht="15">
      <c r="A36" s="14"/>
      <c r="B36" s="159">
        <v>60</v>
      </c>
      <c r="C36" s="16" t="s">
        <v>26</v>
      </c>
      <c r="D36" s="66">
        <v>83846</v>
      </c>
    </row>
    <row r="37" spans="1:4" ht="15" thickBot="1">
      <c r="A37" s="387"/>
      <c r="B37" s="388"/>
      <c r="C37" s="389"/>
      <c r="D37" s="390"/>
    </row>
    <row r="38" spans="1:4" ht="15.75" thickBot="1">
      <c r="A38" s="403" t="s">
        <v>27</v>
      </c>
      <c r="B38" s="404"/>
      <c r="C38" s="405"/>
      <c r="D38" s="406">
        <f>D8-D27</f>
        <v>1184483</v>
      </c>
    </row>
    <row r="39" spans="1:4" ht="15" thickBot="1">
      <c r="A39" s="26"/>
      <c r="B39" s="27"/>
      <c r="C39" s="28"/>
      <c r="D39" s="64"/>
    </row>
    <row r="40" spans="1:4" ht="15.75" thickBot="1">
      <c r="A40" s="403" t="s">
        <v>28</v>
      </c>
      <c r="B40" s="404"/>
      <c r="C40" s="405"/>
      <c r="D40" s="406">
        <f>D41+D42+D43+D44+D45</f>
        <v>-5087335</v>
      </c>
    </row>
    <row r="41" spans="1:4" ht="15">
      <c r="A41" s="10"/>
      <c r="B41" s="11"/>
      <c r="C41" s="12" t="s">
        <v>29</v>
      </c>
      <c r="D41" s="65">
        <v>5000</v>
      </c>
    </row>
    <row r="42" spans="1:4" ht="15">
      <c r="A42" s="14"/>
      <c r="B42" s="15"/>
      <c r="C42" s="16" t="s">
        <v>30</v>
      </c>
      <c r="D42" s="66">
        <v>-8788967</v>
      </c>
    </row>
    <row r="43" spans="1:4" ht="15">
      <c r="A43" s="14"/>
      <c r="B43" s="15"/>
      <c r="C43" s="47" t="s">
        <v>31</v>
      </c>
      <c r="D43" s="63">
        <v>3719632</v>
      </c>
    </row>
    <row r="44" spans="1:4" ht="15">
      <c r="A44" s="14"/>
      <c r="B44" s="67"/>
      <c r="C44" s="16" t="s">
        <v>32</v>
      </c>
      <c r="D44" s="68">
        <v>15000</v>
      </c>
    </row>
    <row r="45" spans="1:4" ht="15">
      <c r="A45" s="14"/>
      <c r="B45" s="69"/>
      <c r="C45" s="16" t="s">
        <v>33</v>
      </c>
      <c r="D45" s="66">
        <v>-38000</v>
      </c>
    </row>
    <row r="46" spans="1:4" ht="15" thickBot="1">
      <c r="A46" s="21"/>
      <c r="B46" s="22"/>
      <c r="C46" s="23"/>
      <c r="D46" s="70"/>
    </row>
    <row r="47" spans="1:4" ht="15.75" thickBot="1">
      <c r="A47" s="399" t="s">
        <v>34</v>
      </c>
      <c r="B47" s="400"/>
      <c r="C47" s="401"/>
      <c r="D47" s="406">
        <f>D38+D40</f>
        <v>-3902852</v>
      </c>
    </row>
    <row r="48" spans="1:4" ht="15.75" thickBot="1">
      <c r="A48" s="71"/>
      <c r="B48" s="72"/>
      <c r="C48" s="73"/>
      <c r="D48" s="74"/>
    </row>
    <row r="49" spans="1:4" ht="15.75" thickBot="1">
      <c r="A49" s="411" t="s">
        <v>35</v>
      </c>
      <c r="B49" s="412"/>
      <c r="C49" s="413"/>
      <c r="D49" s="414">
        <f>D50+D52</f>
        <v>2402852</v>
      </c>
    </row>
    <row r="50" spans="1:4" ht="15">
      <c r="A50" s="75"/>
      <c r="B50" s="76" t="s">
        <v>36</v>
      </c>
      <c r="C50" s="76"/>
      <c r="D50" s="77">
        <v>3000000</v>
      </c>
    </row>
    <row r="51" spans="1:4" ht="15">
      <c r="A51" s="75"/>
      <c r="B51" s="15"/>
      <c r="C51" s="78"/>
      <c r="D51" s="79"/>
    </row>
    <row r="52" spans="1:4" ht="15">
      <c r="A52" s="44"/>
      <c r="B52" s="80" t="s">
        <v>37</v>
      </c>
      <c r="C52" s="81"/>
      <c r="D52" s="82">
        <v>-597148</v>
      </c>
    </row>
    <row r="53" spans="1:4" ht="15" thickBot="1">
      <c r="A53" s="83"/>
      <c r="B53" s="84"/>
      <c r="C53" s="85"/>
      <c r="D53" s="86"/>
    </row>
    <row r="54" spans="1:4" ht="15.75" thickBot="1">
      <c r="A54" s="407" t="s">
        <v>38</v>
      </c>
      <c r="B54" s="408"/>
      <c r="C54" s="409"/>
      <c r="D54" s="410"/>
    </row>
    <row r="55" spans="1:4" ht="15" thickBot="1">
      <c r="A55" s="87" t="s">
        <v>39</v>
      </c>
      <c r="B55" s="88"/>
      <c r="C55" s="88"/>
      <c r="D55" s="89">
        <v>-620121</v>
      </c>
    </row>
    <row r="56" spans="1:4" ht="15" thickBot="1">
      <c r="A56" s="90" t="s">
        <v>267</v>
      </c>
      <c r="B56" s="91"/>
      <c r="C56" s="386"/>
      <c r="D56" s="394">
        <v>879879</v>
      </c>
    </row>
    <row r="57" spans="1:4" ht="12.75">
      <c r="A57" s="384"/>
      <c r="B57" s="384"/>
      <c r="C57" s="384"/>
      <c r="D57" s="385"/>
    </row>
    <row r="58" spans="1:4" ht="12.75">
      <c r="A58" s="384"/>
      <c r="B58" s="384"/>
      <c r="C58" s="384"/>
      <c r="D58" s="385"/>
    </row>
    <row r="59" spans="1:4" ht="12.75">
      <c r="A59" s="384"/>
      <c r="B59" s="384"/>
      <c r="C59" s="384"/>
      <c r="D59" s="92"/>
    </row>
    <row r="60" ht="12.75">
      <c r="D60" s="92"/>
    </row>
    <row r="61" ht="12.75">
      <c r="D61" s="92"/>
    </row>
    <row r="62" spans="2:4" ht="15.75" customHeight="1">
      <c r="B62" s="380"/>
      <c r="C62" s="381"/>
      <c r="D62" s="382"/>
    </row>
    <row r="63" spans="2:4" ht="12.75">
      <c r="B63" s="380"/>
      <c r="C63" s="383"/>
      <c r="D63" s="382"/>
    </row>
    <row r="64" spans="2:4" ht="12.75">
      <c r="B64" s="380"/>
      <c r="C64" s="380"/>
      <c r="D64" s="382"/>
    </row>
    <row r="65" spans="2:4" ht="14.25" customHeight="1">
      <c r="B65" s="380"/>
      <c r="C65" s="381"/>
      <c r="D65" s="382"/>
    </row>
    <row r="66" spans="2:4" ht="12.75">
      <c r="B66" s="380"/>
      <c r="C66" s="383"/>
      <c r="D66" s="382"/>
    </row>
    <row r="67" spans="2:4" ht="12.75">
      <c r="B67" s="380"/>
      <c r="C67" s="380"/>
      <c r="D67" s="382"/>
    </row>
    <row r="68" spans="2:4" ht="12.75">
      <c r="B68" s="380"/>
      <c r="C68" s="380"/>
      <c r="D68" s="380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31">
      <selection activeCell="B1" sqref="B1"/>
    </sheetView>
  </sheetViews>
  <sheetFormatPr defaultColWidth="9.140625" defaultRowHeight="12.75"/>
  <cols>
    <col min="1" max="1" width="13.140625" style="0" customWidth="1"/>
    <col min="2" max="2" width="58.421875" style="0" customWidth="1"/>
    <col min="3" max="3" width="14.8515625" style="0" customWidth="1"/>
  </cols>
  <sheetData>
    <row r="1" spans="1:3" ht="15">
      <c r="A1" s="98"/>
      <c r="B1" s="106" t="s">
        <v>41</v>
      </c>
      <c r="C1" s="99"/>
    </row>
    <row r="2" spans="1:3" ht="13.5">
      <c r="A2" s="98"/>
      <c r="B2" s="100"/>
      <c r="C2" s="101"/>
    </row>
    <row r="3" spans="1:3" ht="15.75" thickBot="1">
      <c r="A3" s="107" t="s">
        <v>42</v>
      </c>
      <c r="B3" s="108"/>
      <c r="C3" s="102"/>
    </row>
    <row r="4" spans="1:3" ht="53.25" customHeight="1" thickBot="1">
      <c r="A4" s="103" t="s">
        <v>0</v>
      </c>
      <c r="B4" s="104" t="s">
        <v>43</v>
      </c>
      <c r="C4" s="105" t="s">
        <v>2</v>
      </c>
    </row>
    <row r="5" spans="1:3" ht="16.5" customHeight="1" thickBot="1">
      <c r="A5" s="415">
        <v>30</v>
      </c>
      <c r="B5" s="416" t="s">
        <v>4</v>
      </c>
      <c r="C5" s="417">
        <f>SUM(C6:C8)</f>
        <v>8712210</v>
      </c>
    </row>
    <row r="6" spans="1:3" ht="16.5" customHeight="1">
      <c r="A6" s="118">
        <v>3000</v>
      </c>
      <c r="B6" s="119" t="s">
        <v>5</v>
      </c>
      <c r="C6" s="120">
        <v>8623210</v>
      </c>
    </row>
    <row r="7" spans="1:3" ht="16.5" customHeight="1">
      <c r="A7" s="121">
        <v>3030</v>
      </c>
      <c r="B7" s="122" t="s">
        <v>6</v>
      </c>
      <c r="C7" s="123">
        <v>84000</v>
      </c>
    </row>
    <row r="8" spans="1:3" ht="16.5" customHeight="1" thickBot="1">
      <c r="A8" s="124">
        <v>3044</v>
      </c>
      <c r="B8" s="125" t="s">
        <v>7</v>
      </c>
      <c r="C8" s="126">
        <v>5000</v>
      </c>
    </row>
    <row r="9" spans="1:3" ht="16.5" customHeight="1" thickBot="1">
      <c r="A9" s="418">
        <v>32</v>
      </c>
      <c r="B9" s="419" t="s">
        <v>8</v>
      </c>
      <c r="C9" s="417">
        <f>SUM(C10:C26)</f>
        <v>1797731</v>
      </c>
    </row>
    <row r="10" spans="1:3" ht="16.5" customHeight="1">
      <c r="A10" s="127" t="s">
        <v>44</v>
      </c>
      <c r="B10" s="128" t="s">
        <v>45</v>
      </c>
      <c r="C10" s="129">
        <v>3500</v>
      </c>
    </row>
    <row r="11" spans="1:3" ht="16.5" customHeight="1">
      <c r="A11" s="130" t="s">
        <v>46</v>
      </c>
      <c r="B11" s="131" t="s">
        <v>47</v>
      </c>
      <c r="C11" s="123">
        <v>425016</v>
      </c>
    </row>
    <row r="12" spans="1:3" ht="30.75" customHeight="1">
      <c r="A12" s="130" t="s">
        <v>46</v>
      </c>
      <c r="B12" s="131" t="s">
        <v>48</v>
      </c>
      <c r="C12" s="123">
        <v>154247</v>
      </c>
    </row>
    <row r="13" spans="1:3" ht="30.75" customHeight="1">
      <c r="A13" s="130" t="s">
        <v>46</v>
      </c>
      <c r="B13" s="131" t="s">
        <v>49</v>
      </c>
      <c r="C13" s="123">
        <v>198885</v>
      </c>
    </row>
    <row r="14" spans="1:3" ht="30.75" customHeight="1">
      <c r="A14" s="130" t="s">
        <v>46</v>
      </c>
      <c r="B14" s="131" t="s">
        <v>50</v>
      </c>
      <c r="C14" s="123">
        <v>105000</v>
      </c>
    </row>
    <row r="15" spans="1:3" ht="16.5" customHeight="1">
      <c r="A15" s="132" t="s">
        <v>46</v>
      </c>
      <c r="B15" s="133" t="s">
        <v>51</v>
      </c>
      <c r="C15" s="123">
        <v>360</v>
      </c>
    </row>
    <row r="16" spans="1:3" ht="16.5" customHeight="1">
      <c r="A16" s="134" t="s">
        <v>46</v>
      </c>
      <c r="B16" s="131" t="s">
        <v>52</v>
      </c>
      <c r="C16" s="123">
        <v>37550</v>
      </c>
    </row>
    <row r="17" spans="1:3" ht="16.5" customHeight="1">
      <c r="A17" s="134" t="s">
        <v>46</v>
      </c>
      <c r="B17" s="131" t="s">
        <v>53</v>
      </c>
      <c r="C17" s="135">
        <v>38047</v>
      </c>
    </row>
    <row r="18" spans="1:3" ht="30.75" customHeight="1">
      <c r="A18" s="130" t="s">
        <v>54</v>
      </c>
      <c r="B18" s="131" t="s">
        <v>55</v>
      </c>
      <c r="C18" s="135">
        <v>21458</v>
      </c>
    </row>
    <row r="19" spans="1:3" ht="16.5" customHeight="1">
      <c r="A19" s="130" t="s">
        <v>56</v>
      </c>
      <c r="B19" s="131" t="s">
        <v>57</v>
      </c>
      <c r="C19" s="136">
        <v>98000</v>
      </c>
    </row>
    <row r="20" spans="1:3" ht="30.75" customHeight="1">
      <c r="A20" s="130" t="s">
        <v>56</v>
      </c>
      <c r="B20" s="131" t="s">
        <v>58</v>
      </c>
      <c r="C20" s="136">
        <v>10000</v>
      </c>
    </row>
    <row r="21" spans="1:3" ht="16.5" customHeight="1">
      <c r="A21" s="130" t="s">
        <v>59</v>
      </c>
      <c r="B21" s="131" t="s">
        <v>60</v>
      </c>
      <c r="C21" s="136">
        <v>10900</v>
      </c>
    </row>
    <row r="22" spans="1:3" ht="16.5" customHeight="1">
      <c r="A22" s="130" t="s">
        <v>59</v>
      </c>
      <c r="B22" s="131" t="s">
        <v>61</v>
      </c>
      <c r="C22" s="135">
        <v>184800</v>
      </c>
    </row>
    <row r="23" spans="1:3" ht="16.5" customHeight="1">
      <c r="A23" s="137" t="s">
        <v>59</v>
      </c>
      <c r="B23" s="138" t="s">
        <v>62</v>
      </c>
      <c r="C23" s="135">
        <v>302400</v>
      </c>
    </row>
    <row r="24" spans="1:3" ht="16.5" customHeight="1">
      <c r="A24" s="130" t="s">
        <v>59</v>
      </c>
      <c r="B24" s="139" t="s">
        <v>63</v>
      </c>
      <c r="C24" s="140">
        <v>68580</v>
      </c>
    </row>
    <row r="25" spans="1:3" ht="16.5" customHeight="1">
      <c r="A25" s="130" t="s">
        <v>64</v>
      </c>
      <c r="B25" s="131" t="s">
        <v>65</v>
      </c>
      <c r="C25" s="123">
        <v>119988</v>
      </c>
    </row>
    <row r="26" spans="1:3" ht="16.5" customHeight="1" thickBot="1">
      <c r="A26" s="141" t="s">
        <v>66</v>
      </c>
      <c r="B26" s="142" t="s">
        <v>67</v>
      </c>
      <c r="C26" s="143">
        <v>19000</v>
      </c>
    </row>
    <row r="27" spans="1:3" ht="15.75" thickBot="1">
      <c r="A27" s="418">
        <v>3500.352</v>
      </c>
      <c r="B27" s="419" t="s">
        <v>9</v>
      </c>
      <c r="C27" s="417">
        <f>SUM(C28,C29,C39,C40)</f>
        <v>6180249</v>
      </c>
    </row>
    <row r="28" spans="1:3" ht="15.75" thickBot="1">
      <c r="A28" s="109" t="s">
        <v>68</v>
      </c>
      <c r="B28" s="110" t="s">
        <v>69</v>
      </c>
      <c r="C28" s="111">
        <v>2110000</v>
      </c>
    </row>
    <row r="29" spans="1:3" ht="15.75" thickBot="1">
      <c r="A29" s="109" t="s">
        <v>70</v>
      </c>
      <c r="B29" s="112" t="s">
        <v>71</v>
      </c>
      <c r="C29" s="113">
        <f>SUM(C30:C38)</f>
        <v>3903997</v>
      </c>
    </row>
    <row r="30" spans="1:3" ht="16.5" customHeight="1">
      <c r="A30" s="127" t="s">
        <v>72</v>
      </c>
      <c r="B30" s="128" t="s">
        <v>73</v>
      </c>
      <c r="C30" s="144">
        <v>2677736</v>
      </c>
    </row>
    <row r="31" spans="1:3" ht="16.5" customHeight="1">
      <c r="A31" s="130" t="s">
        <v>72</v>
      </c>
      <c r="B31" s="131" t="s">
        <v>74</v>
      </c>
      <c r="C31" s="123">
        <v>198625</v>
      </c>
    </row>
    <row r="32" spans="1:3" ht="30.75" customHeight="1">
      <c r="A32" s="130" t="s">
        <v>72</v>
      </c>
      <c r="B32" s="145" t="s">
        <v>75</v>
      </c>
      <c r="C32" s="123">
        <v>234404</v>
      </c>
    </row>
    <row r="33" spans="1:3" ht="16.5" customHeight="1">
      <c r="A33" s="130" t="s">
        <v>72</v>
      </c>
      <c r="B33" s="146" t="s">
        <v>76</v>
      </c>
      <c r="C33" s="147">
        <v>99837</v>
      </c>
    </row>
    <row r="34" spans="1:3" ht="16.5" customHeight="1">
      <c r="A34" s="137" t="s">
        <v>72</v>
      </c>
      <c r="B34" s="148" t="s">
        <v>77</v>
      </c>
      <c r="C34" s="147">
        <v>387319</v>
      </c>
    </row>
    <row r="35" spans="1:3" ht="16.5" customHeight="1">
      <c r="A35" s="130" t="s">
        <v>72</v>
      </c>
      <c r="B35" s="131" t="s">
        <v>78</v>
      </c>
      <c r="C35" s="147">
        <v>243896</v>
      </c>
    </row>
    <row r="36" spans="1:3" ht="30.75" customHeight="1">
      <c r="A36" s="132" t="s">
        <v>72</v>
      </c>
      <c r="B36" s="133" t="s">
        <v>79</v>
      </c>
      <c r="C36" s="147">
        <v>8392</v>
      </c>
    </row>
    <row r="37" spans="1:3" ht="16.5" customHeight="1">
      <c r="A37" s="132" t="s">
        <v>72</v>
      </c>
      <c r="B37" s="138" t="s">
        <v>80</v>
      </c>
      <c r="C37" s="147">
        <v>51697</v>
      </c>
    </row>
    <row r="38" spans="1:3" ht="16.5" customHeight="1" thickBot="1">
      <c r="A38" s="141" t="s">
        <v>72</v>
      </c>
      <c r="B38" s="149" t="s">
        <v>81</v>
      </c>
      <c r="C38" s="150">
        <v>2091</v>
      </c>
    </row>
    <row r="39" spans="1:3" ht="15.75" thickBot="1">
      <c r="A39" s="114" t="s">
        <v>82</v>
      </c>
      <c r="B39" s="115" t="s">
        <v>83</v>
      </c>
      <c r="C39" s="116">
        <v>69844</v>
      </c>
    </row>
    <row r="40" spans="1:3" ht="16.5" customHeight="1" thickBot="1">
      <c r="A40" s="117">
        <v>3500</v>
      </c>
      <c r="B40" s="112" t="s">
        <v>84</v>
      </c>
      <c r="C40" s="113">
        <f>SUM(C41:C43)</f>
        <v>96408</v>
      </c>
    </row>
    <row r="41" spans="1:3" ht="21" customHeight="1">
      <c r="A41" s="127" t="s">
        <v>85</v>
      </c>
      <c r="B41" s="151" t="s">
        <v>86</v>
      </c>
      <c r="C41" s="152">
        <v>22900</v>
      </c>
    </row>
    <row r="42" spans="1:3" ht="16.5" customHeight="1">
      <c r="A42" s="130" t="s">
        <v>85</v>
      </c>
      <c r="B42" s="153" t="s">
        <v>87</v>
      </c>
      <c r="C42" s="135">
        <v>44000</v>
      </c>
    </row>
    <row r="43" spans="1:3" ht="16.5" customHeight="1" thickBot="1">
      <c r="A43" s="141" t="s">
        <v>85</v>
      </c>
      <c r="B43" s="154" t="s">
        <v>88</v>
      </c>
      <c r="C43" s="155">
        <v>29508</v>
      </c>
    </row>
    <row r="44" spans="1:3" ht="15.75" thickBot="1">
      <c r="A44" s="420">
        <v>3825.388</v>
      </c>
      <c r="B44" s="421" t="s">
        <v>13</v>
      </c>
      <c r="C44" s="417">
        <f>SUM(C45:C47)</f>
        <v>52000</v>
      </c>
    </row>
    <row r="45" spans="1:3" ht="16.5" customHeight="1">
      <c r="A45" s="121">
        <v>3825</v>
      </c>
      <c r="B45" s="122" t="s">
        <v>89</v>
      </c>
      <c r="C45" s="136">
        <v>45000</v>
      </c>
    </row>
    <row r="46" spans="1:3" ht="16.5" customHeight="1">
      <c r="A46" s="156">
        <v>3880</v>
      </c>
      <c r="B46" s="157" t="s">
        <v>90</v>
      </c>
      <c r="C46" s="158">
        <v>2000</v>
      </c>
    </row>
    <row r="47" spans="1:3" ht="16.5" customHeight="1" thickBot="1">
      <c r="A47" s="124">
        <v>3888</v>
      </c>
      <c r="B47" s="142" t="s">
        <v>91</v>
      </c>
      <c r="C47" s="143">
        <v>5000</v>
      </c>
    </row>
    <row r="48" spans="1:3" ht="15.75" thickBot="1">
      <c r="A48" s="422" t="s">
        <v>92</v>
      </c>
      <c r="B48" s="423"/>
      <c r="C48" s="424">
        <f>SUM(C5,C9,C27,C44,)</f>
        <v>16742190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6"/>
  <sheetViews>
    <sheetView zoomScalePageLayoutView="0" workbookViewId="0" topLeftCell="A289">
      <selection activeCell="E302" sqref="E302"/>
    </sheetView>
  </sheetViews>
  <sheetFormatPr defaultColWidth="9.140625" defaultRowHeight="12.75"/>
  <cols>
    <col min="1" max="1" width="9.421875" style="0" customWidth="1"/>
    <col min="2" max="2" width="58.8515625" style="0" customWidth="1"/>
    <col min="3" max="3" width="17.8515625" style="0" customWidth="1"/>
  </cols>
  <sheetData>
    <row r="1" spans="1:3" ht="15">
      <c r="A1" s="160"/>
      <c r="B1" s="161" t="s">
        <v>93</v>
      </c>
      <c r="C1" s="162"/>
    </row>
    <row r="2" spans="1:3" ht="15">
      <c r="A2" s="160"/>
      <c r="B2" s="163"/>
      <c r="C2" s="164"/>
    </row>
    <row r="3" spans="1:3" ht="15.75" thickBot="1">
      <c r="A3" s="165" t="s">
        <v>94</v>
      </c>
      <c r="B3" s="166"/>
      <c r="C3" s="167"/>
    </row>
    <row r="4" spans="1:3" ht="47.25" thickBot="1">
      <c r="A4" s="168" t="s">
        <v>0</v>
      </c>
      <c r="B4" s="169" t="s">
        <v>95</v>
      </c>
      <c r="C4" s="170" t="s">
        <v>2</v>
      </c>
    </row>
    <row r="5" spans="1:3" ht="15.75" thickBot="1">
      <c r="A5" s="425" t="s">
        <v>96</v>
      </c>
      <c r="B5" s="426" t="s">
        <v>97</v>
      </c>
      <c r="C5" s="427">
        <f>SUM(C6,C10,C15,C20,C23,C26,C29,C32)</f>
        <v>1520893</v>
      </c>
    </row>
    <row r="6" spans="1:3" ht="15.75" thickBot="1">
      <c r="A6" s="171" t="s">
        <v>98</v>
      </c>
      <c r="B6" s="172" t="s">
        <v>99</v>
      </c>
      <c r="C6" s="173">
        <f>SUM(C7:C8)</f>
        <v>140445</v>
      </c>
    </row>
    <row r="7" spans="1:3" ht="15">
      <c r="A7" s="174">
        <v>50</v>
      </c>
      <c r="B7" s="175" t="s">
        <v>100</v>
      </c>
      <c r="C7" s="176">
        <v>137400</v>
      </c>
    </row>
    <row r="8" spans="1:3" ht="15">
      <c r="A8" s="177">
        <v>55</v>
      </c>
      <c r="B8" s="178" t="s">
        <v>25</v>
      </c>
      <c r="C8" s="179">
        <v>3045</v>
      </c>
    </row>
    <row r="9" spans="1:3" ht="15" thickBot="1">
      <c r="A9" s="180"/>
      <c r="B9" s="181"/>
      <c r="C9" s="182"/>
    </row>
    <row r="10" spans="1:3" ht="15.75" thickBot="1">
      <c r="A10" s="171" t="s">
        <v>101</v>
      </c>
      <c r="B10" s="172" t="s">
        <v>102</v>
      </c>
      <c r="C10" s="183">
        <f>SUM(C11:C13)</f>
        <v>1067373</v>
      </c>
    </row>
    <row r="11" spans="1:3" ht="15">
      <c r="A11" s="174">
        <v>50</v>
      </c>
      <c r="B11" s="175" t="s">
        <v>103</v>
      </c>
      <c r="C11" s="184">
        <v>917585</v>
      </c>
    </row>
    <row r="12" spans="1:3" ht="15">
      <c r="A12" s="177">
        <v>55</v>
      </c>
      <c r="B12" s="178" t="s">
        <v>25</v>
      </c>
      <c r="C12" s="185">
        <v>147788</v>
      </c>
    </row>
    <row r="13" spans="1:3" ht="15">
      <c r="A13" s="180" t="s">
        <v>104</v>
      </c>
      <c r="B13" s="181" t="s">
        <v>105</v>
      </c>
      <c r="C13" s="182">
        <v>2000</v>
      </c>
    </row>
    <row r="14" spans="1:3" ht="15" thickBot="1">
      <c r="A14" s="180"/>
      <c r="B14" s="181"/>
      <c r="C14" s="186"/>
    </row>
    <row r="15" spans="1:3" ht="15.75" thickBot="1">
      <c r="A15" s="171" t="s">
        <v>101</v>
      </c>
      <c r="B15" s="172" t="s">
        <v>106</v>
      </c>
      <c r="C15" s="187">
        <f>SUM(C16:C17)</f>
        <v>181392</v>
      </c>
    </row>
    <row r="16" spans="1:3" ht="15">
      <c r="A16" s="174">
        <v>50</v>
      </c>
      <c r="B16" s="175" t="s">
        <v>24</v>
      </c>
      <c r="C16" s="188">
        <v>160110</v>
      </c>
    </row>
    <row r="17" spans="1:3" ht="15">
      <c r="A17" s="177">
        <v>55</v>
      </c>
      <c r="B17" s="178" t="s">
        <v>25</v>
      </c>
      <c r="C17" s="185">
        <v>21282</v>
      </c>
    </row>
    <row r="18" spans="1:3" ht="15">
      <c r="A18" s="177"/>
      <c r="B18" s="178"/>
      <c r="C18" s="185"/>
    </row>
    <row r="19" spans="1:3" ht="15">
      <c r="A19" s="189" t="s">
        <v>107</v>
      </c>
      <c r="B19" s="190" t="s">
        <v>108</v>
      </c>
      <c r="C19" s="191"/>
    </row>
    <row r="20" spans="1:3" ht="15">
      <c r="A20" s="177" t="s">
        <v>109</v>
      </c>
      <c r="B20" s="192" t="s">
        <v>88</v>
      </c>
      <c r="C20" s="193">
        <v>15000</v>
      </c>
    </row>
    <row r="21" spans="1:3" ht="15">
      <c r="A21" s="177"/>
      <c r="B21" s="190"/>
      <c r="C21" s="185"/>
    </row>
    <row r="22" spans="1:3" ht="15">
      <c r="A22" s="189" t="s">
        <v>107</v>
      </c>
      <c r="B22" s="190" t="s">
        <v>110</v>
      </c>
      <c r="C22" s="185"/>
    </row>
    <row r="23" spans="1:3" ht="15">
      <c r="A23" s="177" t="s">
        <v>109</v>
      </c>
      <c r="B23" s="192" t="s">
        <v>88</v>
      </c>
      <c r="C23" s="185">
        <v>6000</v>
      </c>
    </row>
    <row r="24" spans="1:3" ht="15">
      <c r="A24" s="177"/>
      <c r="B24" s="190"/>
      <c r="C24" s="185"/>
    </row>
    <row r="25" spans="1:3" ht="15">
      <c r="A25" s="189" t="s">
        <v>111</v>
      </c>
      <c r="B25" s="194" t="s">
        <v>112</v>
      </c>
      <c r="C25" s="193"/>
    </row>
    <row r="26" spans="1:3" ht="15">
      <c r="A26" s="177" t="s">
        <v>113</v>
      </c>
      <c r="B26" s="195" t="s">
        <v>22</v>
      </c>
      <c r="C26" s="196">
        <v>26746</v>
      </c>
    </row>
    <row r="27" spans="1:3" ht="15">
      <c r="A27" s="177"/>
      <c r="B27" s="195"/>
      <c r="C27" s="197"/>
    </row>
    <row r="28" spans="1:3" ht="15">
      <c r="A28" s="198" t="s">
        <v>114</v>
      </c>
      <c r="B28" s="199" t="s">
        <v>81</v>
      </c>
      <c r="C28" s="179"/>
    </row>
    <row r="29" spans="1:3" ht="15">
      <c r="A29" s="200">
        <v>50</v>
      </c>
      <c r="B29" s="201" t="s">
        <v>24</v>
      </c>
      <c r="C29" s="179">
        <v>2091</v>
      </c>
    </row>
    <row r="30" spans="1:3" ht="15">
      <c r="A30" s="177"/>
      <c r="B30" s="178"/>
      <c r="C30" s="185"/>
    </row>
    <row r="31" spans="1:3" ht="15">
      <c r="A31" s="189" t="s">
        <v>115</v>
      </c>
      <c r="B31" s="194" t="s">
        <v>116</v>
      </c>
      <c r="C31" s="185"/>
    </row>
    <row r="32" spans="1:3" ht="15">
      <c r="A32" s="177" t="s">
        <v>104</v>
      </c>
      <c r="B32" s="178" t="s">
        <v>105</v>
      </c>
      <c r="C32" s="193">
        <v>81846</v>
      </c>
    </row>
    <row r="33" spans="1:3" ht="15" thickBot="1">
      <c r="A33" s="180"/>
      <c r="B33" s="181"/>
      <c r="C33" s="182"/>
    </row>
    <row r="34" spans="1:3" ht="15.75" thickBot="1">
      <c r="A34" s="428" t="s">
        <v>117</v>
      </c>
      <c r="B34" s="429" t="s">
        <v>118</v>
      </c>
      <c r="C34" s="430">
        <f>SUM(C36)</f>
        <v>17479</v>
      </c>
    </row>
    <row r="35" spans="1:3" ht="15">
      <c r="A35" s="202" t="s">
        <v>119</v>
      </c>
      <c r="B35" s="203" t="s">
        <v>120</v>
      </c>
      <c r="C35" s="188"/>
    </row>
    <row r="36" spans="1:3" ht="15">
      <c r="A36" s="177">
        <v>55</v>
      </c>
      <c r="B36" s="178" t="s">
        <v>25</v>
      </c>
      <c r="C36" s="196">
        <v>17479</v>
      </c>
    </row>
    <row r="37" spans="1:3" ht="15" thickBot="1">
      <c r="A37" s="180"/>
      <c r="B37" s="181"/>
      <c r="C37" s="182"/>
    </row>
    <row r="38" spans="1:3" ht="15.75" thickBot="1">
      <c r="A38" s="428" t="s">
        <v>121</v>
      </c>
      <c r="B38" s="429" t="s">
        <v>122</v>
      </c>
      <c r="C38" s="431">
        <f>SUM(C40,C42,C44,C46,C48)</f>
        <v>314397</v>
      </c>
    </row>
    <row r="39" spans="1:3" ht="15">
      <c r="A39" s="189" t="s">
        <v>123</v>
      </c>
      <c r="B39" s="194" t="s">
        <v>124</v>
      </c>
      <c r="C39" s="185"/>
    </row>
    <row r="40" spans="1:3" ht="15">
      <c r="A40" s="177">
        <v>55</v>
      </c>
      <c r="B40" s="178" t="s">
        <v>25</v>
      </c>
      <c r="C40" s="185">
        <v>85000</v>
      </c>
    </row>
    <row r="41" spans="1:3" ht="15">
      <c r="A41" s="189" t="s">
        <v>123</v>
      </c>
      <c r="B41" s="194" t="s">
        <v>125</v>
      </c>
      <c r="C41" s="185"/>
    </row>
    <row r="42" spans="1:3" ht="15">
      <c r="A42" s="177">
        <v>55</v>
      </c>
      <c r="B42" s="178" t="s">
        <v>25</v>
      </c>
      <c r="C42" s="193">
        <v>15000</v>
      </c>
    </row>
    <row r="43" spans="1:3" ht="15">
      <c r="A43" s="189" t="s">
        <v>126</v>
      </c>
      <c r="B43" s="194" t="s">
        <v>127</v>
      </c>
      <c r="C43" s="185"/>
    </row>
    <row r="44" spans="1:3" ht="15">
      <c r="A44" s="177" t="s">
        <v>109</v>
      </c>
      <c r="B44" s="192" t="s">
        <v>88</v>
      </c>
      <c r="C44" s="179">
        <v>146597</v>
      </c>
    </row>
    <row r="45" spans="1:3" ht="15">
      <c r="A45" s="189" t="s">
        <v>128</v>
      </c>
      <c r="B45" s="194" t="s">
        <v>129</v>
      </c>
      <c r="C45" s="185"/>
    </row>
    <row r="46" spans="1:3" ht="15">
      <c r="A46" s="177">
        <v>55</v>
      </c>
      <c r="B46" s="178" t="s">
        <v>25</v>
      </c>
      <c r="C46" s="185">
        <v>20000</v>
      </c>
    </row>
    <row r="47" spans="1:3" ht="15">
      <c r="A47" s="189" t="s">
        <v>130</v>
      </c>
      <c r="B47" s="194" t="s">
        <v>131</v>
      </c>
      <c r="C47" s="185"/>
    </row>
    <row r="48" spans="1:3" ht="15">
      <c r="A48" s="177">
        <v>55</v>
      </c>
      <c r="B48" s="178" t="s">
        <v>25</v>
      </c>
      <c r="C48" s="204">
        <v>47800</v>
      </c>
    </row>
    <row r="49" spans="1:3" ht="15" thickBot="1">
      <c r="A49" s="180"/>
      <c r="B49" s="181"/>
      <c r="C49" s="182"/>
    </row>
    <row r="50" spans="1:3" ht="15.75" thickBot="1">
      <c r="A50" s="428" t="s">
        <v>132</v>
      </c>
      <c r="B50" s="429" t="s">
        <v>133</v>
      </c>
      <c r="C50" s="432">
        <f>SUM(C52,C54,C56,C58,F54)</f>
        <v>837803</v>
      </c>
    </row>
    <row r="51" spans="1:3" ht="15">
      <c r="A51" s="202" t="s">
        <v>134</v>
      </c>
      <c r="B51" s="203" t="s">
        <v>135</v>
      </c>
      <c r="C51" s="205"/>
    </row>
    <row r="52" spans="1:3" ht="15">
      <c r="A52" s="180">
        <v>55</v>
      </c>
      <c r="B52" s="181" t="s">
        <v>25</v>
      </c>
      <c r="C52" s="206">
        <v>36000</v>
      </c>
    </row>
    <row r="53" spans="1:3" ht="15">
      <c r="A53" s="207" t="s">
        <v>136</v>
      </c>
      <c r="B53" s="208" t="s">
        <v>137</v>
      </c>
      <c r="C53" s="209"/>
    </row>
    <row r="54" spans="1:3" ht="15">
      <c r="A54" s="210">
        <v>55</v>
      </c>
      <c r="B54" s="211" t="s">
        <v>25</v>
      </c>
      <c r="C54" s="179">
        <v>666986</v>
      </c>
    </row>
    <row r="55" spans="1:3" ht="15">
      <c r="A55" s="212" t="s">
        <v>138</v>
      </c>
      <c r="B55" s="213" t="s">
        <v>139</v>
      </c>
      <c r="C55" s="188"/>
    </row>
    <row r="56" spans="1:3" ht="15">
      <c r="A56" s="177">
        <v>55</v>
      </c>
      <c r="B56" s="178" t="s">
        <v>25</v>
      </c>
      <c r="C56" s="179">
        <v>126817</v>
      </c>
    </row>
    <row r="57" spans="1:3" ht="15">
      <c r="A57" s="189" t="s">
        <v>140</v>
      </c>
      <c r="B57" s="194" t="s">
        <v>141</v>
      </c>
      <c r="C57" s="185"/>
    </row>
    <row r="58" spans="1:3" ht="15">
      <c r="A58" s="177">
        <v>55</v>
      </c>
      <c r="B58" s="178" t="s">
        <v>25</v>
      </c>
      <c r="C58" s="204">
        <v>8000</v>
      </c>
    </row>
    <row r="59" spans="1:3" ht="15" thickBot="1">
      <c r="A59" s="180"/>
      <c r="B59" s="181"/>
      <c r="C59" s="186"/>
    </row>
    <row r="60" spans="1:3" ht="15.75" thickBot="1">
      <c r="A60" s="433" t="s">
        <v>142</v>
      </c>
      <c r="B60" s="434" t="s">
        <v>143</v>
      </c>
      <c r="C60" s="435">
        <f>SUM(C62,C64,C66,C68,C71,C73,C75,C77,C79,C81,C83,C85)</f>
        <v>438292</v>
      </c>
    </row>
    <row r="61" spans="1:3" ht="15">
      <c r="A61" s="214" t="s">
        <v>144</v>
      </c>
      <c r="B61" s="215" t="s">
        <v>145</v>
      </c>
      <c r="C61" s="205"/>
    </row>
    <row r="62" spans="1:3" ht="15">
      <c r="A62" s="177" t="s">
        <v>109</v>
      </c>
      <c r="B62" s="216" t="s">
        <v>88</v>
      </c>
      <c r="C62" s="179">
        <v>120000</v>
      </c>
    </row>
    <row r="63" spans="1:3" ht="15">
      <c r="A63" s="202" t="s">
        <v>144</v>
      </c>
      <c r="B63" s="217" t="s">
        <v>146</v>
      </c>
      <c r="C63" s="185"/>
    </row>
    <row r="64" spans="1:3" ht="15">
      <c r="A64" s="174" t="s">
        <v>109</v>
      </c>
      <c r="B64" s="216" t="s">
        <v>88</v>
      </c>
      <c r="C64" s="185">
        <v>10000</v>
      </c>
    </row>
    <row r="65" spans="1:3" ht="30.75">
      <c r="A65" s="189" t="s">
        <v>144</v>
      </c>
      <c r="B65" s="218" t="s">
        <v>147</v>
      </c>
      <c r="C65" s="185"/>
    </row>
    <row r="66" spans="1:3" ht="15">
      <c r="A66" s="177" t="s">
        <v>109</v>
      </c>
      <c r="B66" s="216" t="s">
        <v>88</v>
      </c>
      <c r="C66" s="185">
        <v>1500</v>
      </c>
    </row>
    <row r="67" spans="1:3" ht="15">
      <c r="A67" s="189" t="s">
        <v>144</v>
      </c>
      <c r="B67" s="219" t="s">
        <v>148</v>
      </c>
      <c r="C67" s="220"/>
    </row>
    <row r="68" spans="1:3" ht="15">
      <c r="A68" s="180" t="s">
        <v>149</v>
      </c>
      <c r="B68" s="221" t="s">
        <v>25</v>
      </c>
      <c r="C68" s="222">
        <v>45000</v>
      </c>
    </row>
    <row r="69" spans="1:3" ht="15">
      <c r="A69" s="207" t="s">
        <v>150</v>
      </c>
      <c r="B69" s="223" t="s">
        <v>151</v>
      </c>
      <c r="C69" s="224"/>
    </row>
    <row r="70" spans="1:3" ht="15">
      <c r="A70" s="174" t="s">
        <v>109</v>
      </c>
      <c r="B70" s="225" t="s">
        <v>88</v>
      </c>
      <c r="C70" s="226"/>
    </row>
    <row r="71" spans="1:3" ht="15">
      <c r="A71" s="177" t="s">
        <v>149</v>
      </c>
      <c r="B71" s="227" t="s">
        <v>25</v>
      </c>
      <c r="C71" s="179">
        <v>39747</v>
      </c>
    </row>
    <row r="72" spans="1:3" ht="15">
      <c r="A72" s="189" t="s">
        <v>152</v>
      </c>
      <c r="B72" s="228" t="s">
        <v>153</v>
      </c>
      <c r="C72" s="185"/>
    </row>
    <row r="73" spans="1:3" ht="15">
      <c r="A73" s="177" t="s">
        <v>149</v>
      </c>
      <c r="B73" s="227" t="s">
        <v>25</v>
      </c>
      <c r="C73" s="179">
        <v>134190</v>
      </c>
    </row>
    <row r="74" spans="1:3" ht="15">
      <c r="A74" s="189" t="s">
        <v>154</v>
      </c>
      <c r="B74" s="228" t="s">
        <v>155</v>
      </c>
      <c r="C74" s="185"/>
    </row>
    <row r="75" spans="1:3" ht="15">
      <c r="A75" s="177" t="s">
        <v>109</v>
      </c>
      <c r="B75" s="216" t="s">
        <v>88</v>
      </c>
      <c r="C75" s="229">
        <v>46000</v>
      </c>
    </row>
    <row r="76" spans="1:3" ht="15">
      <c r="A76" s="189" t="s">
        <v>154</v>
      </c>
      <c r="B76" s="228" t="s">
        <v>156</v>
      </c>
      <c r="C76" s="185"/>
    </row>
    <row r="77" spans="1:3" ht="15">
      <c r="A77" s="177" t="s">
        <v>149</v>
      </c>
      <c r="B77" s="227" t="s">
        <v>25</v>
      </c>
      <c r="C77" s="179">
        <v>10000</v>
      </c>
    </row>
    <row r="78" spans="1:3" ht="15">
      <c r="A78" s="189" t="s">
        <v>154</v>
      </c>
      <c r="B78" s="228" t="s">
        <v>157</v>
      </c>
      <c r="C78" s="185"/>
    </row>
    <row r="79" spans="1:3" ht="15">
      <c r="A79" s="177" t="s">
        <v>109</v>
      </c>
      <c r="B79" s="216" t="s">
        <v>88</v>
      </c>
      <c r="C79" s="179">
        <v>8332</v>
      </c>
    </row>
    <row r="80" spans="1:3" ht="15">
      <c r="A80" s="189" t="s">
        <v>154</v>
      </c>
      <c r="B80" s="230" t="s">
        <v>158</v>
      </c>
      <c r="C80" s="185"/>
    </row>
    <row r="81" spans="1:3" ht="15">
      <c r="A81" s="177" t="s">
        <v>149</v>
      </c>
      <c r="B81" s="227" t="s">
        <v>25</v>
      </c>
      <c r="C81" s="179">
        <v>10000</v>
      </c>
    </row>
    <row r="82" spans="1:3" ht="15">
      <c r="A82" s="189" t="s">
        <v>154</v>
      </c>
      <c r="B82" s="228" t="s">
        <v>159</v>
      </c>
      <c r="C82" s="185"/>
    </row>
    <row r="83" spans="1:3" ht="15">
      <c r="A83" s="177" t="s">
        <v>149</v>
      </c>
      <c r="B83" s="227" t="s">
        <v>25</v>
      </c>
      <c r="C83" s="185">
        <v>6000</v>
      </c>
    </row>
    <row r="84" spans="1:3" ht="15">
      <c r="A84" s="189" t="s">
        <v>154</v>
      </c>
      <c r="B84" s="228" t="s">
        <v>160</v>
      </c>
      <c r="C84" s="185"/>
    </row>
    <row r="85" spans="1:3" ht="15">
      <c r="A85" s="177" t="s">
        <v>149</v>
      </c>
      <c r="B85" s="227" t="s">
        <v>25</v>
      </c>
      <c r="C85" s="185">
        <v>7523</v>
      </c>
    </row>
    <row r="86" spans="1:3" ht="15" thickBot="1">
      <c r="A86" s="231"/>
      <c r="B86" s="232"/>
      <c r="C86" s="186"/>
    </row>
    <row r="87" spans="1:3" ht="15.75" thickBot="1">
      <c r="A87" s="425" t="s">
        <v>161</v>
      </c>
      <c r="B87" s="426" t="s">
        <v>162</v>
      </c>
      <c r="C87" s="436">
        <f>C88+C93+C96+C98+C104+C107+C110+C112+C116+C121+C124+C127+C130+C133+C136+C139+C142+C144+C148+C152+C157</f>
        <v>1903290</v>
      </c>
    </row>
    <row r="88" spans="1:3" ht="15.75" thickBot="1">
      <c r="A88" s="171" t="s">
        <v>163</v>
      </c>
      <c r="B88" s="172" t="s">
        <v>164</v>
      </c>
      <c r="C88" s="173">
        <f>SUM(C89:C90)</f>
        <v>574026</v>
      </c>
    </row>
    <row r="89" spans="1:3" ht="15">
      <c r="A89" s="174" t="s">
        <v>165</v>
      </c>
      <c r="B89" s="175" t="s">
        <v>24</v>
      </c>
      <c r="C89" s="233">
        <v>324977</v>
      </c>
    </row>
    <row r="90" spans="1:3" ht="15">
      <c r="A90" s="177" t="s">
        <v>149</v>
      </c>
      <c r="B90" s="178" t="s">
        <v>25</v>
      </c>
      <c r="C90" s="193">
        <v>249049</v>
      </c>
    </row>
    <row r="91" spans="1:3" ht="15">
      <c r="A91" s="177"/>
      <c r="B91" s="178" t="s">
        <v>166</v>
      </c>
      <c r="C91" s="185"/>
    </row>
    <row r="92" spans="1:3" ht="15">
      <c r="A92" s="189" t="s">
        <v>163</v>
      </c>
      <c r="B92" s="194" t="s">
        <v>167</v>
      </c>
      <c r="C92" s="234"/>
    </row>
    <row r="93" spans="1:3" ht="15">
      <c r="A93" s="177" t="s">
        <v>109</v>
      </c>
      <c r="B93" s="192" t="s">
        <v>88</v>
      </c>
      <c r="C93" s="235">
        <v>178850</v>
      </c>
    </row>
    <row r="94" spans="1:3" ht="15">
      <c r="A94" s="180"/>
      <c r="B94" s="236"/>
      <c r="C94" s="237"/>
    </row>
    <row r="95" spans="1:3" ht="15">
      <c r="A95" s="238" t="s">
        <v>163</v>
      </c>
      <c r="B95" s="239" t="s">
        <v>168</v>
      </c>
      <c r="C95" s="193"/>
    </row>
    <row r="96" spans="1:3" ht="15">
      <c r="A96" s="240" t="s">
        <v>109</v>
      </c>
      <c r="B96" s="241" t="s">
        <v>88</v>
      </c>
      <c r="C96" s="193">
        <v>6500</v>
      </c>
    </row>
    <row r="97" spans="1:3" ht="15" thickBot="1">
      <c r="A97" s="180"/>
      <c r="B97" s="181"/>
      <c r="C97" s="182"/>
    </row>
    <row r="98" spans="1:3" ht="31.5" thickBot="1">
      <c r="A98" s="171" t="s">
        <v>169</v>
      </c>
      <c r="B98" s="315" t="s">
        <v>170</v>
      </c>
      <c r="C98" s="242">
        <f>SUM(C100:C101)</f>
        <v>61528</v>
      </c>
    </row>
    <row r="99" spans="1:3" ht="15">
      <c r="A99" s="174"/>
      <c r="B99" s="175" t="s">
        <v>171</v>
      </c>
      <c r="C99" s="188"/>
    </row>
    <row r="100" spans="1:3" ht="15">
      <c r="A100" s="177" t="s">
        <v>109</v>
      </c>
      <c r="B100" s="192" t="s">
        <v>88</v>
      </c>
      <c r="C100" s="185">
        <v>50228</v>
      </c>
    </row>
    <row r="101" spans="1:3" ht="15">
      <c r="A101" s="177" t="s">
        <v>149</v>
      </c>
      <c r="B101" s="178" t="s">
        <v>25</v>
      </c>
      <c r="C101" s="185">
        <v>11300</v>
      </c>
    </row>
    <row r="102" spans="1:3" ht="15">
      <c r="A102" s="177"/>
      <c r="B102" s="178"/>
      <c r="C102" s="185"/>
    </row>
    <row r="103" spans="1:3" ht="15">
      <c r="A103" s="189" t="s">
        <v>169</v>
      </c>
      <c r="B103" s="190" t="s">
        <v>172</v>
      </c>
      <c r="C103" s="234"/>
    </row>
    <row r="104" spans="1:3" ht="15">
      <c r="A104" s="177" t="s">
        <v>109</v>
      </c>
      <c r="B104" s="192" t="s">
        <v>88</v>
      </c>
      <c r="C104" s="185">
        <v>3910</v>
      </c>
    </row>
    <row r="105" spans="1:3" ht="15">
      <c r="A105" s="177"/>
      <c r="B105" s="178"/>
      <c r="C105" s="185"/>
    </row>
    <row r="106" spans="1:3" ht="15">
      <c r="A106" s="189" t="s">
        <v>169</v>
      </c>
      <c r="B106" s="194" t="s">
        <v>173</v>
      </c>
      <c r="C106" s="191"/>
    </row>
    <row r="107" spans="1:3" ht="15">
      <c r="A107" s="177" t="s">
        <v>109</v>
      </c>
      <c r="B107" s="192" t="s">
        <v>88</v>
      </c>
      <c r="C107" s="185">
        <v>1000</v>
      </c>
    </row>
    <row r="108" spans="1:3" ht="15">
      <c r="A108" s="177"/>
      <c r="B108" s="192"/>
      <c r="C108" s="185"/>
    </row>
    <row r="109" spans="1:3" ht="15">
      <c r="A109" s="238" t="s">
        <v>169</v>
      </c>
      <c r="B109" s="239" t="s">
        <v>174</v>
      </c>
      <c r="C109" s="193"/>
    </row>
    <row r="110" spans="1:3" ht="15">
      <c r="A110" s="240" t="s">
        <v>109</v>
      </c>
      <c r="B110" s="241" t="s">
        <v>88</v>
      </c>
      <c r="C110" s="193">
        <v>23000</v>
      </c>
    </row>
    <row r="111" spans="1:3" ht="15" thickBot="1">
      <c r="A111" s="180"/>
      <c r="B111" s="181"/>
      <c r="C111" s="182"/>
    </row>
    <row r="112" spans="1:3" ht="15.75" thickBot="1">
      <c r="A112" s="171" t="s">
        <v>175</v>
      </c>
      <c r="B112" s="172" t="s">
        <v>176</v>
      </c>
      <c r="C112" s="183">
        <f>SUM(C113:C114)</f>
        <v>311791</v>
      </c>
    </row>
    <row r="113" spans="1:3" ht="15">
      <c r="A113" s="174" t="s">
        <v>165</v>
      </c>
      <c r="B113" s="175" t="s">
        <v>24</v>
      </c>
      <c r="C113" s="188">
        <v>210281</v>
      </c>
    </row>
    <row r="114" spans="1:3" ht="15">
      <c r="A114" s="177" t="s">
        <v>149</v>
      </c>
      <c r="B114" s="178" t="s">
        <v>25</v>
      </c>
      <c r="C114" s="185">
        <v>101510</v>
      </c>
    </row>
    <row r="115" spans="1:3" ht="15" thickBot="1">
      <c r="A115" s="180"/>
      <c r="B115" s="181"/>
      <c r="C115" s="182"/>
    </row>
    <row r="116" spans="1:3" ht="15.75" thickBot="1">
      <c r="A116" s="171" t="s">
        <v>177</v>
      </c>
      <c r="B116" s="172" t="s">
        <v>178</v>
      </c>
      <c r="C116" s="242">
        <f>SUM(C117:C118)</f>
        <v>459903</v>
      </c>
    </row>
    <row r="117" spans="1:3" ht="15">
      <c r="A117" s="174" t="s">
        <v>165</v>
      </c>
      <c r="B117" s="175" t="s">
        <v>24</v>
      </c>
      <c r="C117" s="188">
        <v>321062</v>
      </c>
    </row>
    <row r="118" spans="1:3" ht="15">
      <c r="A118" s="177" t="s">
        <v>149</v>
      </c>
      <c r="B118" s="178" t="s">
        <v>25</v>
      </c>
      <c r="C118" s="185">
        <v>138841</v>
      </c>
    </row>
    <row r="119" spans="1:3" ht="15">
      <c r="A119" s="180"/>
      <c r="B119" s="181"/>
      <c r="C119" s="182"/>
    </row>
    <row r="120" spans="1:3" ht="15">
      <c r="A120" s="243" t="s">
        <v>177</v>
      </c>
      <c r="B120" s="244" t="s">
        <v>179</v>
      </c>
      <c r="C120" s="245"/>
    </row>
    <row r="121" spans="1:3" ht="15">
      <c r="A121" s="210" t="s">
        <v>149</v>
      </c>
      <c r="B121" s="211" t="s">
        <v>25</v>
      </c>
      <c r="C121" s="209">
        <v>36000</v>
      </c>
    </row>
    <row r="122" spans="1:3" ht="15">
      <c r="A122" s="243"/>
      <c r="B122" s="208"/>
      <c r="C122" s="209"/>
    </row>
    <row r="123" spans="1:3" ht="15">
      <c r="A123" s="243" t="s">
        <v>177</v>
      </c>
      <c r="B123" s="208" t="s">
        <v>180</v>
      </c>
      <c r="C123" s="245"/>
    </row>
    <row r="124" spans="1:3" ht="15">
      <c r="A124" s="174" t="s">
        <v>109</v>
      </c>
      <c r="B124" s="246" t="s">
        <v>88</v>
      </c>
      <c r="C124" s="184">
        <v>22372</v>
      </c>
    </row>
    <row r="125" spans="1:3" ht="15">
      <c r="A125" s="247"/>
      <c r="B125" s="248"/>
      <c r="C125" s="209"/>
    </row>
    <row r="126" spans="1:3" ht="30.75">
      <c r="A126" s="243" t="s">
        <v>177</v>
      </c>
      <c r="B126" s="249" t="s">
        <v>181</v>
      </c>
      <c r="C126" s="245"/>
    </row>
    <row r="127" spans="1:3" ht="15">
      <c r="A127" s="174" t="s">
        <v>109</v>
      </c>
      <c r="B127" s="246" t="s">
        <v>88</v>
      </c>
      <c r="C127" s="188">
        <v>5000</v>
      </c>
    </row>
    <row r="128" spans="1:3" ht="15">
      <c r="A128" s="180"/>
      <c r="B128" s="181"/>
      <c r="C128" s="182"/>
    </row>
    <row r="129" spans="1:3" ht="15">
      <c r="A129" s="243" t="s">
        <v>177</v>
      </c>
      <c r="B129" s="250" t="s">
        <v>182</v>
      </c>
      <c r="C129" s="251"/>
    </row>
    <row r="130" spans="1:3" ht="15">
      <c r="A130" s="174" t="s">
        <v>109</v>
      </c>
      <c r="B130" s="246" t="s">
        <v>88</v>
      </c>
      <c r="C130" s="188">
        <v>1037</v>
      </c>
    </row>
    <row r="131" spans="1:3" ht="15">
      <c r="A131" s="180"/>
      <c r="B131" s="181"/>
      <c r="C131" s="182"/>
    </row>
    <row r="132" spans="1:3" ht="15">
      <c r="A132" s="243" t="s">
        <v>177</v>
      </c>
      <c r="B132" s="208" t="s">
        <v>183</v>
      </c>
      <c r="C132" s="251"/>
    </row>
    <row r="133" spans="1:3" ht="15">
      <c r="A133" s="174" t="s">
        <v>109</v>
      </c>
      <c r="B133" s="246" t="s">
        <v>88</v>
      </c>
      <c r="C133" s="188">
        <v>1344</v>
      </c>
    </row>
    <row r="134" spans="1:3" ht="15">
      <c r="A134" s="180"/>
      <c r="B134" s="181"/>
      <c r="C134" s="182"/>
    </row>
    <row r="135" spans="1:3" ht="15">
      <c r="A135" s="243" t="s">
        <v>177</v>
      </c>
      <c r="B135" s="250" t="s">
        <v>184</v>
      </c>
      <c r="C135" s="251"/>
    </row>
    <row r="136" spans="1:3" ht="15">
      <c r="A136" s="174" t="s">
        <v>109</v>
      </c>
      <c r="B136" s="246" t="s">
        <v>88</v>
      </c>
      <c r="C136" s="188">
        <v>2000</v>
      </c>
    </row>
    <row r="137" spans="1:3" ht="15">
      <c r="A137" s="180"/>
      <c r="B137" s="181"/>
      <c r="C137" s="182"/>
    </row>
    <row r="138" spans="1:3" ht="15">
      <c r="A138" s="243" t="s">
        <v>177</v>
      </c>
      <c r="B138" s="250" t="s">
        <v>185</v>
      </c>
      <c r="C138" s="251"/>
    </row>
    <row r="139" spans="1:3" ht="15">
      <c r="A139" s="174" t="s">
        <v>109</v>
      </c>
      <c r="B139" s="246" t="s">
        <v>88</v>
      </c>
      <c r="C139" s="188">
        <v>508</v>
      </c>
    </row>
    <row r="140" spans="1:3" ht="15">
      <c r="A140" s="180"/>
      <c r="B140" s="181"/>
      <c r="C140" s="182"/>
    </row>
    <row r="141" spans="1:3" ht="15">
      <c r="A141" s="243" t="s">
        <v>177</v>
      </c>
      <c r="B141" s="250" t="s">
        <v>186</v>
      </c>
      <c r="C141" s="251"/>
    </row>
    <row r="142" spans="1:3" ht="15">
      <c r="A142" s="174" t="s">
        <v>109</v>
      </c>
      <c r="B142" s="246" t="s">
        <v>88</v>
      </c>
      <c r="C142" s="188">
        <v>731</v>
      </c>
    </row>
    <row r="143" spans="1:3" ht="15.75" thickBot="1">
      <c r="A143" s="180"/>
      <c r="B143" s="236"/>
      <c r="C143" s="252"/>
    </row>
    <row r="144" spans="1:3" ht="15.75" thickBot="1">
      <c r="A144" s="254" t="s">
        <v>187</v>
      </c>
      <c r="B144" s="172" t="s">
        <v>188</v>
      </c>
      <c r="C144" s="183">
        <f>SUM(C145:C146)</f>
        <v>95549</v>
      </c>
    </row>
    <row r="145" spans="1:3" ht="15">
      <c r="A145" s="174" t="s">
        <v>165</v>
      </c>
      <c r="B145" s="175" t="s">
        <v>24</v>
      </c>
      <c r="C145" s="188">
        <v>62639</v>
      </c>
    </row>
    <row r="146" spans="1:3" ht="15">
      <c r="A146" s="177" t="s">
        <v>149</v>
      </c>
      <c r="B146" s="178" t="s">
        <v>25</v>
      </c>
      <c r="C146" s="185">
        <v>32910</v>
      </c>
    </row>
    <row r="147" spans="1:3" ht="15" thickBot="1">
      <c r="A147" s="180"/>
      <c r="B147" s="181"/>
      <c r="C147" s="186"/>
    </row>
    <row r="148" spans="1:3" ht="15.75" thickBot="1">
      <c r="A148" s="171" t="s">
        <v>189</v>
      </c>
      <c r="B148" s="172" t="s">
        <v>190</v>
      </c>
      <c r="C148" s="255">
        <f>SUM(C149:C150)</f>
        <v>99641</v>
      </c>
    </row>
    <row r="149" spans="1:3" ht="15">
      <c r="A149" s="174" t="s">
        <v>165</v>
      </c>
      <c r="B149" s="175" t="s">
        <v>24</v>
      </c>
      <c r="C149" s="188">
        <v>57395</v>
      </c>
    </row>
    <row r="150" spans="1:3" ht="15">
      <c r="A150" s="177" t="s">
        <v>149</v>
      </c>
      <c r="B150" s="178" t="s">
        <v>25</v>
      </c>
      <c r="C150" s="185">
        <v>42246</v>
      </c>
    </row>
    <row r="151" spans="1:3" ht="15" thickBot="1">
      <c r="A151" s="180"/>
      <c r="B151" s="181"/>
      <c r="C151" s="182"/>
    </row>
    <row r="152" spans="1:3" ht="15.75" thickBot="1">
      <c r="A152" s="256" t="s">
        <v>189</v>
      </c>
      <c r="B152" s="257" t="s">
        <v>191</v>
      </c>
      <c r="C152" s="258">
        <f>SUM(C153,C154)</f>
        <v>13600</v>
      </c>
    </row>
    <row r="153" spans="1:3" ht="15">
      <c r="A153" s="174" t="s">
        <v>109</v>
      </c>
      <c r="B153" s="246" t="s">
        <v>88</v>
      </c>
      <c r="C153" s="233">
        <v>12000</v>
      </c>
    </row>
    <row r="154" spans="1:3" ht="15">
      <c r="A154" s="177" t="s">
        <v>149</v>
      </c>
      <c r="B154" s="178" t="s">
        <v>25</v>
      </c>
      <c r="C154" s="182">
        <v>1600</v>
      </c>
    </row>
    <row r="155" spans="1:3" ht="15">
      <c r="A155" s="177"/>
      <c r="B155" s="178"/>
      <c r="C155" s="182"/>
    </row>
    <row r="156" spans="1:3" ht="30.75">
      <c r="A156" s="189" t="s">
        <v>192</v>
      </c>
      <c r="B156" s="259" t="s">
        <v>193</v>
      </c>
      <c r="C156" s="252"/>
    </row>
    <row r="157" spans="1:3" ht="15">
      <c r="A157" s="180" t="s">
        <v>109</v>
      </c>
      <c r="B157" s="192" t="s">
        <v>88</v>
      </c>
      <c r="C157" s="182">
        <v>5000</v>
      </c>
    </row>
    <row r="158" spans="1:3" ht="15.75" thickBot="1">
      <c r="A158" s="180"/>
      <c r="B158" s="181"/>
      <c r="C158" s="252"/>
    </row>
    <row r="159" spans="1:3" ht="15.75" thickBot="1">
      <c r="A159" s="428" t="s">
        <v>194</v>
      </c>
      <c r="B159" s="437" t="s">
        <v>195</v>
      </c>
      <c r="C159" s="432">
        <f>SUM(C160,C168,C176,C184,C193,C195,C203,C211,C219,C226,C231,C236,C239,C241,C245,C249)</f>
        <v>8725140</v>
      </c>
    </row>
    <row r="160" spans="1:3" ht="15.75" thickBot="1">
      <c r="A160" s="171" t="s">
        <v>196</v>
      </c>
      <c r="B160" s="260" t="s">
        <v>197</v>
      </c>
      <c r="C160" s="261">
        <f>SUM(C161,C165)</f>
        <v>383973</v>
      </c>
    </row>
    <row r="161" spans="1:3" ht="15">
      <c r="A161" s="174" t="s">
        <v>165</v>
      </c>
      <c r="B161" s="175" t="s">
        <v>24</v>
      </c>
      <c r="C161" s="262">
        <f>SUM(C162,C163)</f>
        <v>334590</v>
      </c>
    </row>
    <row r="162" spans="1:3" ht="15">
      <c r="A162" s="174"/>
      <c r="B162" s="178" t="s">
        <v>198</v>
      </c>
      <c r="C162" s="188">
        <v>303897</v>
      </c>
    </row>
    <row r="163" spans="1:3" ht="15">
      <c r="A163" s="174"/>
      <c r="B163" s="178" t="s">
        <v>199</v>
      </c>
      <c r="C163" s="196">
        <v>30693</v>
      </c>
    </row>
    <row r="164" spans="1:3" ht="15">
      <c r="A164" s="177" t="s">
        <v>149</v>
      </c>
      <c r="B164" s="178" t="s">
        <v>200</v>
      </c>
      <c r="C164" s="185"/>
    </row>
    <row r="165" spans="1:3" ht="15">
      <c r="A165" s="263"/>
      <c r="B165" s="178" t="s">
        <v>198</v>
      </c>
      <c r="C165" s="193">
        <v>49383</v>
      </c>
    </row>
    <row r="166" spans="1:3" ht="15">
      <c r="A166" s="263"/>
      <c r="B166" s="178" t="s">
        <v>199</v>
      </c>
      <c r="C166" s="264"/>
    </row>
    <row r="167" spans="1:3" ht="15" thickBot="1">
      <c r="A167" s="180"/>
      <c r="B167" s="181"/>
      <c r="C167" s="182"/>
    </row>
    <row r="168" spans="1:3" ht="15.75" thickBot="1">
      <c r="A168" s="171" t="s">
        <v>196</v>
      </c>
      <c r="B168" s="172" t="s">
        <v>201</v>
      </c>
      <c r="C168" s="242">
        <f>SUM(C169,C173)</f>
        <v>889608</v>
      </c>
    </row>
    <row r="169" spans="1:3" ht="15">
      <c r="A169" s="174" t="s">
        <v>165</v>
      </c>
      <c r="B169" s="175" t="s">
        <v>24</v>
      </c>
      <c r="C169" s="262">
        <f>SUM(C170,C171)</f>
        <v>780754</v>
      </c>
    </row>
    <row r="170" spans="1:3" ht="15">
      <c r="A170" s="174"/>
      <c r="B170" s="178" t="s">
        <v>198</v>
      </c>
      <c r="C170" s="188">
        <v>714568</v>
      </c>
    </row>
    <row r="171" spans="1:3" ht="15">
      <c r="A171" s="174"/>
      <c r="B171" s="178" t="s">
        <v>199</v>
      </c>
      <c r="C171" s="196">
        <v>66186</v>
      </c>
    </row>
    <row r="172" spans="1:3" ht="15">
      <c r="A172" s="177" t="s">
        <v>149</v>
      </c>
      <c r="B172" s="178" t="s">
        <v>200</v>
      </c>
      <c r="C172" s="185"/>
    </row>
    <row r="173" spans="1:3" ht="15">
      <c r="A173" s="263"/>
      <c r="B173" s="178" t="s">
        <v>198</v>
      </c>
      <c r="C173" s="185">
        <v>108854</v>
      </c>
    </row>
    <row r="174" spans="1:3" ht="15">
      <c r="A174" s="263"/>
      <c r="B174" s="178" t="s">
        <v>199</v>
      </c>
      <c r="C174" s="264"/>
    </row>
    <row r="175" spans="1:3" ht="15" thickBot="1">
      <c r="A175" s="180"/>
      <c r="B175" s="181"/>
      <c r="C175" s="182"/>
    </row>
    <row r="176" spans="1:3" ht="15.75" thickBot="1">
      <c r="A176" s="171" t="s">
        <v>196</v>
      </c>
      <c r="B176" s="172" t="s">
        <v>202</v>
      </c>
      <c r="C176" s="242">
        <f>SUM(C177,C181)</f>
        <v>962716</v>
      </c>
    </row>
    <row r="177" spans="1:3" ht="15">
      <c r="A177" s="174" t="s">
        <v>165</v>
      </c>
      <c r="B177" s="175" t="s">
        <v>24</v>
      </c>
      <c r="C177" s="262">
        <f>SUM(C178,C179)</f>
        <v>832700</v>
      </c>
    </row>
    <row r="178" spans="1:3" ht="15">
      <c r="A178" s="174"/>
      <c r="B178" s="178" t="s">
        <v>198</v>
      </c>
      <c r="C178" s="188">
        <v>760506</v>
      </c>
    </row>
    <row r="179" spans="1:3" ht="15">
      <c r="A179" s="174"/>
      <c r="B179" s="178" t="s">
        <v>199</v>
      </c>
      <c r="C179" s="196">
        <v>72194</v>
      </c>
    </row>
    <row r="180" spans="1:3" ht="15">
      <c r="A180" s="177" t="s">
        <v>149</v>
      </c>
      <c r="B180" s="178" t="s">
        <v>200</v>
      </c>
      <c r="C180" s="185"/>
    </row>
    <row r="181" spans="1:3" ht="15">
      <c r="A181" s="263"/>
      <c r="B181" s="178" t="s">
        <v>198</v>
      </c>
      <c r="C181" s="185">
        <v>130016</v>
      </c>
    </row>
    <row r="182" spans="1:3" ht="15">
      <c r="A182" s="263"/>
      <c r="B182" s="178" t="s">
        <v>199</v>
      </c>
      <c r="C182" s="264"/>
    </row>
    <row r="183" spans="1:3" ht="15" thickBot="1">
      <c r="A183" s="180"/>
      <c r="B183" s="181"/>
      <c r="C183" s="182"/>
    </row>
    <row r="184" spans="1:3" ht="15.75" thickBot="1">
      <c r="A184" s="171" t="s">
        <v>196</v>
      </c>
      <c r="B184" s="172" t="s">
        <v>203</v>
      </c>
      <c r="C184" s="242">
        <f>SUM(C185,C189)</f>
        <v>881336</v>
      </c>
    </row>
    <row r="185" spans="1:3" ht="15">
      <c r="A185" s="174" t="s">
        <v>165</v>
      </c>
      <c r="B185" s="175" t="s">
        <v>24</v>
      </c>
      <c r="C185" s="262">
        <f>SUM(C186,C187)</f>
        <v>776356</v>
      </c>
    </row>
    <row r="186" spans="1:3" ht="15">
      <c r="A186" s="174"/>
      <c r="B186" s="178" t="s">
        <v>198</v>
      </c>
      <c r="C186" s="188">
        <v>711025</v>
      </c>
    </row>
    <row r="187" spans="1:3" ht="15">
      <c r="A187" s="174"/>
      <c r="B187" s="178" t="s">
        <v>199</v>
      </c>
      <c r="C187" s="196">
        <v>65331</v>
      </c>
    </row>
    <row r="188" spans="1:3" ht="15">
      <c r="A188" s="177" t="s">
        <v>149</v>
      </c>
      <c r="B188" s="178" t="s">
        <v>200</v>
      </c>
      <c r="C188" s="185"/>
    </row>
    <row r="189" spans="1:3" ht="15">
      <c r="A189" s="263"/>
      <c r="B189" s="178" t="s">
        <v>198</v>
      </c>
      <c r="C189" s="185">
        <v>104980</v>
      </c>
    </row>
    <row r="190" spans="1:3" ht="15">
      <c r="A190" s="263"/>
      <c r="B190" s="178" t="s">
        <v>199</v>
      </c>
      <c r="C190" s="185"/>
    </row>
    <row r="191" spans="1:3" ht="15">
      <c r="A191" s="177"/>
      <c r="B191" s="178"/>
      <c r="C191" s="185"/>
    </row>
    <row r="192" spans="1:3" ht="15">
      <c r="A192" s="189" t="s">
        <v>196</v>
      </c>
      <c r="B192" s="265" t="s">
        <v>204</v>
      </c>
      <c r="C192" s="191"/>
    </row>
    <row r="193" spans="1:3" ht="15">
      <c r="A193" s="177" t="s">
        <v>149</v>
      </c>
      <c r="B193" s="178" t="s">
        <v>200</v>
      </c>
      <c r="C193" s="184">
        <v>108669</v>
      </c>
    </row>
    <row r="194" spans="1:3" ht="15" thickBot="1">
      <c r="A194" s="266"/>
      <c r="B194" s="266"/>
      <c r="C194" s="267"/>
    </row>
    <row r="195" spans="1:3" ht="15.75" thickBot="1">
      <c r="A195" s="171" t="s">
        <v>205</v>
      </c>
      <c r="B195" s="172" t="s">
        <v>206</v>
      </c>
      <c r="C195" s="242">
        <f>SUM(C197:C201)</f>
        <v>554900</v>
      </c>
    </row>
    <row r="196" spans="1:3" ht="15">
      <c r="A196" s="174" t="s">
        <v>165</v>
      </c>
      <c r="B196" s="175" t="s">
        <v>207</v>
      </c>
      <c r="C196" s="188"/>
    </row>
    <row r="197" spans="1:3" ht="15">
      <c r="A197" s="177"/>
      <c r="B197" s="178" t="s">
        <v>198</v>
      </c>
      <c r="C197" s="185">
        <v>91238</v>
      </c>
    </row>
    <row r="198" spans="1:3" ht="15">
      <c r="A198" s="177"/>
      <c r="B198" s="178" t="s">
        <v>199</v>
      </c>
      <c r="C198" s="196">
        <v>398872</v>
      </c>
    </row>
    <row r="199" spans="1:3" ht="15">
      <c r="A199" s="177" t="s">
        <v>149</v>
      </c>
      <c r="B199" s="178" t="s">
        <v>200</v>
      </c>
      <c r="C199" s="185"/>
    </row>
    <row r="200" spans="1:3" ht="15">
      <c r="A200" s="263"/>
      <c r="B200" s="178" t="s">
        <v>198</v>
      </c>
      <c r="C200" s="185">
        <v>56178</v>
      </c>
    </row>
    <row r="201" spans="1:3" ht="15">
      <c r="A201" s="263"/>
      <c r="B201" s="178" t="s">
        <v>199</v>
      </c>
      <c r="C201" s="179">
        <v>8612</v>
      </c>
    </row>
    <row r="202" spans="1:3" ht="15.75" thickBot="1">
      <c r="A202" s="180"/>
      <c r="B202" s="268"/>
      <c r="C202" s="182"/>
    </row>
    <row r="203" spans="1:3" ht="15.75" thickBot="1">
      <c r="A203" s="171" t="s">
        <v>205</v>
      </c>
      <c r="B203" s="172" t="s">
        <v>208</v>
      </c>
      <c r="C203" s="242">
        <f>SUM(C205:C209)</f>
        <v>1501359</v>
      </c>
    </row>
    <row r="204" spans="1:3" ht="15">
      <c r="A204" s="174" t="s">
        <v>165</v>
      </c>
      <c r="B204" s="175" t="s">
        <v>207</v>
      </c>
      <c r="C204" s="188"/>
    </row>
    <row r="205" spans="1:3" ht="15">
      <c r="A205" s="177"/>
      <c r="B205" s="178" t="s">
        <v>198</v>
      </c>
      <c r="C205" s="185">
        <v>337985</v>
      </c>
    </row>
    <row r="206" spans="1:3" ht="15">
      <c r="A206" s="177"/>
      <c r="B206" s="178" t="s">
        <v>199</v>
      </c>
      <c r="C206" s="196">
        <v>1021425</v>
      </c>
    </row>
    <row r="207" spans="1:3" ht="15">
      <c r="A207" s="177" t="s">
        <v>149</v>
      </c>
      <c r="B207" s="178" t="s">
        <v>200</v>
      </c>
      <c r="C207" s="185"/>
    </row>
    <row r="208" spans="1:3" ht="15">
      <c r="A208" s="263"/>
      <c r="B208" s="178" t="s">
        <v>198</v>
      </c>
      <c r="C208" s="185">
        <v>110911</v>
      </c>
    </row>
    <row r="209" spans="1:3" ht="15">
      <c r="A209" s="263"/>
      <c r="B209" s="178" t="s">
        <v>199</v>
      </c>
      <c r="C209" s="179">
        <v>31038</v>
      </c>
    </row>
    <row r="210" spans="1:3" ht="15" thickBot="1">
      <c r="A210" s="180"/>
      <c r="B210" s="181"/>
      <c r="C210" s="182"/>
    </row>
    <row r="211" spans="1:3" ht="15.75" thickBot="1">
      <c r="A211" s="171" t="s">
        <v>205</v>
      </c>
      <c r="B211" s="172" t="s">
        <v>209</v>
      </c>
      <c r="C211" s="242">
        <f>SUM(C213,C214,C216,C217)</f>
        <v>1449538</v>
      </c>
    </row>
    <row r="212" spans="1:3" ht="15">
      <c r="A212" s="174" t="s">
        <v>165</v>
      </c>
      <c r="B212" s="175" t="s">
        <v>207</v>
      </c>
      <c r="C212" s="188"/>
    </row>
    <row r="213" spans="1:3" ht="15">
      <c r="A213" s="177"/>
      <c r="B213" s="178" t="s">
        <v>198</v>
      </c>
      <c r="C213" s="185">
        <v>270235</v>
      </c>
    </row>
    <row r="214" spans="1:3" ht="15">
      <c r="A214" s="177"/>
      <c r="B214" s="178" t="s">
        <v>199</v>
      </c>
      <c r="C214" s="196">
        <v>1028186</v>
      </c>
    </row>
    <row r="215" spans="1:3" ht="15">
      <c r="A215" s="177" t="s">
        <v>149</v>
      </c>
      <c r="B215" s="178" t="s">
        <v>200</v>
      </c>
      <c r="C215" s="185"/>
    </row>
    <row r="216" spans="1:3" ht="15">
      <c r="A216" s="263"/>
      <c r="B216" s="178" t="s">
        <v>198</v>
      </c>
      <c r="C216" s="185">
        <v>119502</v>
      </c>
    </row>
    <row r="217" spans="1:3" ht="15">
      <c r="A217" s="263"/>
      <c r="B217" s="178" t="s">
        <v>199</v>
      </c>
      <c r="C217" s="179">
        <v>31615</v>
      </c>
    </row>
    <row r="218" spans="1:3" ht="15" thickBot="1">
      <c r="A218" s="180"/>
      <c r="B218" s="181"/>
      <c r="C218" s="182"/>
    </row>
    <row r="219" spans="1:3" ht="15.75" thickBot="1">
      <c r="A219" s="269" t="s">
        <v>205</v>
      </c>
      <c r="B219" s="270" t="s">
        <v>210</v>
      </c>
      <c r="C219" s="271">
        <f>SUM(C221,C223,C224)</f>
        <v>265744</v>
      </c>
    </row>
    <row r="220" spans="1:3" ht="15">
      <c r="A220" s="272" t="s">
        <v>165</v>
      </c>
      <c r="B220" s="273" t="s">
        <v>24</v>
      </c>
      <c r="C220" s="274"/>
    </row>
    <row r="221" spans="1:3" ht="15">
      <c r="A221" s="240"/>
      <c r="B221" s="275" t="s">
        <v>198</v>
      </c>
      <c r="C221" s="196">
        <v>170994</v>
      </c>
    </row>
    <row r="222" spans="1:3" ht="15">
      <c r="A222" s="240" t="s">
        <v>149</v>
      </c>
      <c r="B222" s="275" t="s">
        <v>25</v>
      </c>
      <c r="C222" s="193"/>
    </row>
    <row r="223" spans="1:3" ht="15">
      <c r="A223" s="240"/>
      <c r="B223" s="275" t="s">
        <v>198</v>
      </c>
      <c r="C223" s="193">
        <v>83226</v>
      </c>
    </row>
    <row r="224" spans="1:3" ht="15">
      <c r="A224" s="180"/>
      <c r="B224" s="276" t="s">
        <v>199</v>
      </c>
      <c r="C224" s="222">
        <v>11524</v>
      </c>
    </row>
    <row r="225" spans="1:3" ht="15" thickBot="1">
      <c r="A225" s="277"/>
      <c r="B225" s="276"/>
      <c r="C225" s="222"/>
    </row>
    <row r="226" spans="1:3" ht="15.75" thickBot="1">
      <c r="A226" s="278" t="s">
        <v>211</v>
      </c>
      <c r="B226" s="279" t="s">
        <v>210</v>
      </c>
      <c r="C226" s="280">
        <f>SUM(C228,C229)</f>
        <v>388098</v>
      </c>
    </row>
    <row r="227" spans="1:3" ht="15">
      <c r="A227" s="200" t="s">
        <v>165</v>
      </c>
      <c r="B227" s="201" t="s">
        <v>24</v>
      </c>
      <c r="C227" s="184"/>
    </row>
    <row r="228" spans="1:3" ht="15">
      <c r="A228" s="281"/>
      <c r="B228" s="282" t="s">
        <v>198</v>
      </c>
      <c r="C228" s="179">
        <v>74655</v>
      </c>
    </row>
    <row r="229" spans="1:3" ht="15">
      <c r="A229" s="281"/>
      <c r="B229" s="282" t="s">
        <v>199</v>
      </c>
      <c r="C229" s="179">
        <v>313443</v>
      </c>
    </row>
    <row r="230" spans="1:3" ht="15">
      <c r="A230" s="174"/>
      <c r="B230" s="283"/>
      <c r="C230" s="188"/>
    </row>
    <row r="231" spans="1:3" ht="15">
      <c r="A231" s="284" t="s">
        <v>205</v>
      </c>
      <c r="B231" s="285" t="s">
        <v>212</v>
      </c>
      <c r="C231" s="191">
        <f>SUM(C232,C233)</f>
        <v>19550</v>
      </c>
    </row>
    <row r="232" spans="1:3" ht="15">
      <c r="A232" s="286" t="s">
        <v>109</v>
      </c>
      <c r="B232" s="236" t="s">
        <v>88</v>
      </c>
      <c r="C232" s="226">
        <v>8200</v>
      </c>
    </row>
    <row r="233" spans="1:3" ht="15">
      <c r="A233" s="177" t="s">
        <v>149</v>
      </c>
      <c r="B233" s="178" t="s">
        <v>25</v>
      </c>
      <c r="C233" s="179">
        <v>11350</v>
      </c>
    </row>
    <row r="234" spans="1:3" ht="15">
      <c r="A234" s="287"/>
      <c r="B234" s="285"/>
      <c r="C234" s="185"/>
    </row>
    <row r="235" spans="1:3" ht="15">
      <c r="A235" s="189" t="s">
        <v>205</v>
      </c>
      <c r="B235" s="265" t="s">
        <v>213</v>
      </c>
      <c r="C235" s="191"/>
    </row>
    <row r="236" spans="1:3" ht="15">
      <c r="A236" s="177" t="s">
        <v>149</v>
      </c>
      <c r="B236" s="178" t="s">
        <v>25</v>
      </c>
      <c r="C236" s="184">
        <v>80483</v>
      </c>
    </row>
    <row r="237" spans="1:3" ht="15">
      <c r="A237" s="180"/>
      <c r="B237" s="181"/>
      <c r="C237" s="252"/>
    </row>
    <row r="238" spans="1:3" ht="15">
      <c r="A238" s="207" t="s">
        <v>205</v>
      </c>
      <c r="B238" s="208" t="s">
        <v>214</v>
      </c>
      <c r="C238" s="245"/>
    </row>
    <row r="239" spans="1:3" ht="15">
      <c r="A239" s="253" t="s">
        <v>165</v>
      </c>
      <c r="B239" s="288" t="s">
        <v>24</v>
      </c>
      <c r="C239" s="289">
        <v>19476</v>
      </c>
    </row>
    <row r="240" spans="1:3" ht="15" thickBot="1">
      <c r="A240" s="290"/>
      <c r="B240" s="211"/>
      <c r="C240" s="209"/>
    </row>
    <row r="241" spans="1:3" ht="15.75" thickBot="1">
      <c r="A241" s="291" t="s">
        <v>215</v>
      </c>
      <c r="B241" s="257" t="s">
        <v>216</v>
      </c>
      <c r="C241" s="292">
        <f>SUM(C242:C243)</f>
        <v>472940</v>
      </c>
    </row>
    <row r="242" spans="1:3" ht="15">
      <c r="A242" s="253" t="s">
        <v>165</v>
      </c>
      <c r="B242" s="175" t="s">
        <v>24</v>
      </c>
      <c r="C242" s="188">
        <v>424510</v>
      </c>
    </row>
    <row r="243" spans="1:3" ht="15">
      <c r="A243" s="240" t="s">
        <v>149</v>
      </c>
      <c r="B243" s="178" t="s">
        <v>25</v>
      </c>
      <c r="C243" s="185">
        <v>48430</v>
      </c>
    </row>
    <row r="244" spans="1:3" ht="15" thickBot="1">
      <c r="A244" s="240"/>
      <c r="B244" s="178"/>
      <c r="C244" s="185"/>
    </row>
    <row r="245" spans="1:3" ht="15.75" thickBot="1">
      <c r="A245" s="291" t="s">
        <v>215</v>
      </c>
      <c r="B245" s="172" t="s">
        <v>217</v>
      </c>
      <c r="C245" s="183">
        <f>SUM(C246:C247)</f>
        <v>366765</v>
      </c>
    </row>
    <row r="246" spans="1:3" ht="15">
      <c r="A246" s="174" t="s">
        <v>165</v>
      </c>
      <c r="B246" s="175" t="s">
        <v>24</v>
      </c>
      <c r="C246" s="188">
        <v>300046</v>
      </c>
    </row>
    <row r="247" spans="1:3" ht="15">
      <c r="A247" s="177" t="s">
        <v>149</v>
      </c>
      <c r="B247" s="178" t="s">
        <v>25</v>
      </c>
      <c r="C247" s="185">
        <v>66719</v>
      </c>
    </row>
    <row r="248" spans="1:3" ht="15" thickBot="1">
      <c r="A248" s="177"/>
      <c r="B248" s="178"/>
      <c r="C248" s="185"/>
    </row>
    <row r="249" spans="1:3" ht="15.75" thickBot="1">
      <c r="A249" s="256" t="s">
        <v>218</v>
      </c>
      <c r="B249" s="279" t="s">
        <v>219</v>
      </c>
      <c r="C249" s="258">
        <f>SUM(C251,C253,C254)</f>
        <v>379985</v>
      </c>
    </row>
    <row r="250" spans="1:3" ht="15">
      <c r="A250" s="293" t="s">
        <v>165</v>
      </c>
      <c r="B250" s="294" t="s">
        <v>24</v>
      </c>
      <c r="C250" s="295"/>
    </row>
    <row r="251" spans="1:3" ht="15">
      <c r="A251" s="210"/>
      <c r="B251" s="296" t="s">
        <v>198</v>
      </c>
      <c r="C251" s="179">
        <v>144825</v>
      </c>
    </row>
    <row r="252" spans="1:3" ht="15">
      <c r="A252" s="210" t="s">
        <v>149</v>
      </c>
      <c r="B252" s="296" t="s">
        <v>25</v>
      </c>
      <c r="C252" s="209"/>
    </row>
    <row r="253" spans="1:3" ht="15">
      <c r="A253" s="210"/>
      <c r="B253" s="296" t="s">
        <v>198</v>
      </c>
      <c r="C253" s="196">
        <v>36535</v>
      </c>
    </row>
    <row r="254" spans="1:3" ht="15">
      <c r="A254" s="210"/>
      <c r="B254" s="296" t="s">
        <v>199</v>
      </c>
      <c r="C254" s="196">
        <v>198625</v>
      </c>
    </row>
    <row r="255" spans="1:3" ht="15" thickBot="1">
      <c r="A255" s="297"/>
      <c r="B255" s="298"/>
      <c r="C255" s="299"/>
    </row>
    <row r="256" spans="1:3" ht="15.75" thickBot="1">
      <c r="A256" s="438" t="s">
        <v>220</v>
      </c>
      <c r="B256" s="434" t="s">
        <v>221</v>
      </c>
      <c r="C256" s="439">
        <f>SUM(C257,C266,C276,C279,C282,C285,C288,C291,C294,C297,C300,C303)</f>
        <v>1800413</v>
      </c>
    </row>
    <row r="257" spans="1:3" ht="15.75" thickBot="1">
      <c r="A257" s="171" t="s">
        <v>222</v>
      </c>
      <c r="B257" s="260" t="s">
        <v>223</v>
      </c>
      <c r="C257" s="183">
        <f>SUM(C258,C261,C264)</f>
        <v>342780</v>
      </c>
    </row>
    <row r="258" spans="1:3" ht="15">
      <c r="A258" s="202" t="s">
        <v>165</v>
      </c>
      <c r="B258" s="203" t="s">
        <v>24</v>
      </c>
      <c r="C258" s="300">
        <f>SUM(C259,C260)</f>
        <v>262549</v>
      </c>
    </row>
    <row r="259" spans="1:3" ht="15">
      <c r="A259" s="174"/>
      <c r="B259" s="296" t="s">
        <v>198</v>
      </c>
      <c r="C259" s="262">
        <v>196540</v>
      </c>
    </row>
    <row r="260" spans="1:3" ht="15">
      <c r="A260" s="174"/>
      <c r="B260" s="296" t="s">
        <v>199</v>
      </c>
      <c r="C260" s="262">
        <v>66009</v>
      </c>
    </row>
    <row r="261" spans="1:3" ht="15">
      <c r="A261" s="189" t="s">
        <v>149</v>
      </c>
      <c r="B261" s="194" t="s">
        <v>25</v>
      </c>
      <c r="C261" s="301">
        <f>SUM(C262,C263)</f>
        <v>65885</v>
      </c>
    </row>
    <row r="262" spans="1:3" ht="15">
      <c r="A262" s="177"/>
      <c r="B262" s="296" t="s">
        <v>198</v>
      </c>
      <c r="C262" s="264">
        <v>63314</v>
      </c>
    </row>
    <row r="263" spans="1:3" ht="15">
      <c r="A263" s="177"/>
      <c r="B263" s="296" t="s">
        <v>199</v>
      </c>
      <c r="C263" s="184">
        <v>2571</v>
      </c>
    </row>
    <row r="264" spans="1:3" ht="15">
      <c r="A264" s="189" t="s">
        <v>224</v>
      </c>
      <c r="B264" s="194" t="s">
        <v>225</v>
      </c>
      <c r="C264" s="302">
        <v>14346</v>
      </c>
    </row>
    <row r="265" spans="1:3" ht="15" thickBot="1">
      <c r="A265" s="180"/>
      <c r="B265" s="181"/>
      <c r="C265" s="182"/>
    </row>
    <row r="266" spans="1:3" ht="15.75" thickBot="1">
      <c r="A266" s="171" t="s">
        <v>226</v>
      </c>
      <c r="B266" s="172" t="s">
        <v>227</v>
      </c>
      <c r="C266" s="303">
        <f>SUM(C267,C270)</f>
        <v>518108</v>
      </c>
    </row>
    <row r="267" spans="1:3" ht="15">
      <c r="A267" s="202" t="s">
        <v>165</v>
      </c>
      <c r="B267" s="203" t="s">
        <v>24</v>
      </c>
      <c r="C267" s="304">
        <f>SUM(C268,C269)</f>
        <v>339084</v>
      </c>
    </row>
    <row r="268" spans="1:3" ht="15">
      <c r="A268" s="174"/>
      <c r="B268" s="296" t="s">
        <v>199</v>
      </c>
      <c r="C268" s="196">
        <v>315000</v>
      </c>
    </row>
    <row r="269" spans="1:3" ht="15">
      <c r="A269" s="174"/>
      <c r="B269" s="305" t="s">
        <v>228</v>
      </c>
      <c r="C269" s="306">
        <v>24084</v>
      </c>
    </row>
    <row r="270" spans="1:3" ht="15">
      <c r="A270" s="189" t="s">
        <v>149</v>
      </c>
      <c r="B270" s="194" t="s">
        <v>25</v>
      </c>
      <c r="C270" s="301">
        <f>SUM(C271,C272,C273)</f>
        <v>179024</v>
      </c>
    </row>
    <row r="271" spans="1:3" ht="15">
      <c r="A271" s="177"/>
      <c r="B271" s="296" t="s">
        <v>198</v>
      </c>
      <c r="C271" s="264">
        <v>1400</v>
      </c>
    </row>
    <row r="272" spans="1:3" ht="15">
      <c r="A272" s="177"/>
      <c r="B272" s="296" t="s">
        <v>199</v>
      </c>
      <c r="C272" s="196">
        <v>172200</v>
      </c>
    </row>
    <row r="273" spans="1:3" ht="15">
      <c r="A273" s="177"/>
      <c r="B273" s="305" t="s">
        <v>228</v>
      </c>
      <c r="C273" s="179">
        <v>5424</v>
      </c>
    </row>
    <row r="274" spans="1:3" ht="15">
      <c r="A274" s="177"/>
      <c r="B274" s="178"/>
      <c r="C274" s="185"/>
    </row>
    <row r="275" spans="1:3" ht="15">
      <c r="A275" s="198" t="s">
        <v>226</v>
      </c>
      <c r="B275" s="307" t="s">
        <v>229</v>
      </c>
      <c r="C275" s="185"/>
    </row>
    <row r="276" spans="1:3" ht="15">
      <c r="A276" s="281" t="s">
        <v>224</v>
      </c>
      <c r="B276" s="282" t="s">
        <v>225</v>
      </c>
      <c r="C276" s="179">
        <v>387319</v>
      </c>
    </row>
    <row r="277" spans="1:3" ht="15">
      <c r="A277" s="177"/>
      <c r="B277" s="178"/>
      <c r="C277" s="185"/>
    </row>
    <row r="278" spans="1:3" ht="15">
      <c r="A278" s="189" t="s">
        <v>230</v>
      </c>
      <c r="B278" s="194" t="s">
        <v>78</v>
      </c>
      <c r="C278" s="191"/>
    </row>
    <row r="279" spans="1:3" ht="15">
      <c r="A279" s="177" t="s">
        <v>224</v>
      </c>
      <c r="B279" s="178" t="s">
        <v>225</v>
      </c>
      <c r="C279" s="179">
        <v>236883</v>
      </c>
    </row>
    <row r="280" spans="1:3" ht="15">
      <c r="A280" s="177"/>
      <c r="B280" s="178"/>
      <c r="C280" s="191"/>
    </row>
    <row r="281" spans="1:3" ht="15.75" customHeight="1">
      <c r="A281" s="189" t="s">
        <v>230</v>
      </c>
      <c r="B281" s="308" t="s">
        <v>231</v>
      </c>
      <c r="C281" s="191"/>
    </row>
    <row r="282" spans="1:3" ht="15">
      <c r="A282" s="177" t="s">
        <v>224</v>
      </c>
      <c r="B282" s="178" t="s">
        <v>225</v>
      </c>
      <c r="C282" s="179">
        <v>7013</v>
      </c>
    </row>
    <row r="283" spans="1:3" ht="15">
      <c r="A283" s="189"/>
      <c r="B283" s="194"/>
      <c r="C283" s="185"/>
    </row>
    <row r="284" spans="1:3" ht="15" customHeight="1">
      <c r="A284" s="189" t="s">
        <v>230</v>
      </c>
      <c r="B284" s="309" t="s">
        <v>232</v>
      </c>
      <c r="C284" s="191"/>
    </row>
    <row r="285" spans="1:3" ht="15">
      <c r="A285" s="177" t="s">
        <v>224</v>
      </c>
      <c r="B285" s="178" t="s">
        <v>225</v>
      </c>
      <c r="C285" s="196">
        <v>10000</v>
      </c>
    </row>
    <row r="286" spans="1:3" ht="15">
      <c r="A286" s="189"/>
      <c r="B286" s="178"/>
      <c r="C286" s="185"/>
    </row>
    <row r="287" spans="1:3" ht="15">
      <c r="A287" s="287" t="s">
        <v>233</v>
      </c>
      <c r="B287" s="285" t="s">
        <v>234</v>
      </c>
      <c r="C287" s="191"/>
    </row>
    <row r="288" spans="1:3" ht="15">
      <c r="A288" s="177" t="s">
        <v>224</v>
      </c>
      <c r="B288" s="178" t="s">
        <v>225</v>
      </c>
      <c r="C288" s="185">
        <v>35000</v>
      </c>
    </row>
    <row r="289" spans="1:3" ht="15">
      <c r="A289" s="177"/>
      <c r="B289" s="178"/>
      <c r="C289" s="191"/>
    </row>
    <row r="290" spans="1:3" ht="30.75">
      <c r="A290" s="198" t="s">
        <v>235</v>
      </c>
      <c r="B290" s="310" t="s">
        <v>236</v>
      </c>
      <c r="C290" s="191"/>
    </row>
    <row r="291" spans="1:3" ht="15">
      <c r="A291" s="281" t="s">
        <v>224</v>
      </c>
      <c r="B291" s="282" t="s">
        <v>225</v>
      </c>
      <c r="C291" s="179">
        <v>8392</v>
      </c>
    </row>
    <row r="292" spans="1:3" ht="15">
      <c r="A292" s="177"/>
      <c r="B292" s="178"/>
      <c r="C292" s="185"/>
    </row>
    <row r="293" spans="1:3" ht="15">
      <c r="A293" s="189" t="s">
        <v>235</v>
      </c>
      <c r="B293" s="194" t="s">
        <v>80</v>
      </c>
      <c r="C293" s="185"/>
    </row>
    <row r="294" spans="1:3" ht="15">
      <c r="A294" s="177" t="s">
        <v>224</v>
      </c>
      <c r="B294" s="178" t="s">
        <v>225</v>
      </c>
      <c r="C294" s="179">
        <v>51697</v>
      </c>
    </row>
    <row r="295" spans="1:3" ht="15">
      <c r="A295" s="177"/>
      <c r="B295" s="192"/>
      <c r="C295" s="185"/>
    </row>
    <row r="296" spans="1:3" ht="15">
      <c r="A296" s="189" t="s">
        <v>235</v>
      </c>
      <c r="B296" s="194" t="s">
        <v>237</v>
      </c>
      <c r="C296" s="191"/>
    </row>
    <row r="297" spans="1:3" ht="15">
      <c r="A297" s="177" t="s">
        <v>224</v>
      </c>
      <c r="B297" s="178" t="s">
        <v>225</v>
      </c>
      <c r="C297" s="185">
        <v>196100</v>
      </c>
    </row>
    <row r="298" spans="1:3" ht="15">
      <c r="A298" s="189"/>
      <c r="B298" s="194"/>
      <c r="C298" s="191"/>
    </row>
    <row r="299" spans="1:3" ht="15">
      <c r="A299" s="189" t="s">
        <v>235</v>
      </c>
      <c r="B299" s="194" t="s">
        <v>238</v>
      </c>
      <c r="C299" s="191"/>
    </row>
    <row r="300" spans="1:3" ht="15">
      <c r="A300" s="177" t="s">
        <v>109</v>
      </c>
      <c r="B300" s="192" t="s">
        <v>88</v>
      </c>
      <c r="C300" s="185">
        <v>4000</v>
      </c>
    </row>
    <row r="301" spans="1:3" ht="15">
      <c r="A301" s="177"/>
      <c r="B301" s="192"/>
      <c r="C301" s="191"/>
    </row>
    <row r="302" spans="1:3" ht="15">
      <c r="A302" s="189" t="s">
        <v>239</v>
      </c>
      <c r="B302" s="190" t="s">
        <v>240</v>
      </c>
      <c r="C302" s="234"/>
    </row>
    <row r="303" spans="1:3" ht="15">
      <c r="A303" s="177" t="s">
        <v>109</v>
      </c>
      <c r="B303" s="192" t="s">
        <v>88</v>
      </c>
      <c r="C303" s="185">
        <v>3121</v>
      </c>
    </row>
    <row r="304" spans="1:3" ht="15" thickBot="1">
      <c r="A304" s="180"/>
      <c r="B304" s="311"/>
      <c r="C304" s="182"/>
    </row>
    <row r="305" spans="1:3" ht="15.75" thickBot="1">
      <c r="A305" s="440" t="s">
        <v>241</v>
      </c>
      <c r="B305" s="441"/>
      <c r="C305" s="442">
        <f>SUM(C5,C34,C38,C50,C60,C87,C159,C256)</f>
        <v>15557707</v>
      </c>
    </row>
    <row r="306" spans="1:3" ht="15">
      <c r="A306" s="312"/>
      <c r="B306" s="312"/>
      <c r="C306" s="313"/>
    </row>
    <row r="307" spans="1:3" ht="15">
      <c r="A307" s="312"/>
      <c r="B307" s="312"/>
      <c r="C307" s="313"/>
    </row>
    <row r="308" spans="1:3" ht="15">
      <c r="A308" s="312"/>
      <c r="B308" s="312"/>
      <c r="C308" s="313"/>
    </row>
    <row r="309" spans="1:3" ht="15">
      <c r="A309" s="312"/>
      <c r="B309" s="312"/>
      <c r="C309" s="313"/>
    </row>
    <row r="310" spans="1:3" ht="15">
      <c r="A310" s="312"/>
      <c r="B310" s="312"/>
      <c r="C310" s="313"/>
    </row>
    <row r="311" spans="1:3" ht="15">
      <c r="A311" s="312"/>
      <c r="B311" s="312"/>
      <c r="C311" s="313"/>
    </row>
    <row r="312" spans="1:3" ht="15">
      <c r="A312" s="312"/>
      <c r="B312" s="312"/>
      <c r="C312" s="313"/>
    </row>
    <row r="313" spans="1:3" ht="15">
      <c r="A313" s="312"/>
      <c r="B313" s="312"/>
      <c r="C313" s="314"/>
    </row>
    <row r="314" spans="1:3" ht="15">
      <c r="A314" s="312"/>
      <c r="B314" s="312"/>
      <c r="C314" s="313"/>
    </row>
    <row r="315" spans="1:3" ht="15">
      <c r="A315" s="312"/>
      <c r="B315" s="312"/>
      <c r="C315" s="312"/>
    </row>
    <row r="316" spans="1:3" ht="15">
      <c r="A316" s="312"/>
      <c r="B316" s="312"/>
      <c r="C316" s="3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4">
      <selection activeCell="C26" sqref="C26"/>
    </sheetView>
  </sheetViews>
  <sheetFormatPr defaultColWidth="9.140625" defaultRowHeight="12.75"/>
  <cols>
    <col min="1" max="1" width="6.7109375" style="0" customWidth="1"/>
    <col min="2" max="2" width="45.28125" style="0" customWidth="1"/>
    <col min="3" max="3" width="12.421875" style="0" customWidth="1"/>
    <col min="4" max="4" width="12.8515625" style="0" customWidth="1"/>
    <col min="5" max="5" width="13.421875" style="0" customWidth="1"/>
  </cols>
  <sheetData>
    <row r="1" spans="1:5" ht="15">
      <c r="A1" s="316"/>
      <c r="B1" s="317" t="s">
        <v>242</v>
      </c>
      <c r="C1" s="316"/>
      <c r="D1" s="318"/>
      <c r="E1" s="97"/>
    </row>
    <row r="2" spans="1:5" ht="15">
      <c r="A2" s="316"/>
      <c r="B2" s="317"/>
      <c r="C2" s="316"/>
      <c r="D2" s="318"/>
      <c r="E2" s="97"/>
    </row>
    <row r="3" spans="1:5" ht="15.75" thickBot="1">
      <c r="A3" s="319" t="s">
        <v>243</v>
      </c>
      <c r="B3" s="97"/>
      <c r="C3" s="320"/>
      <c r="D3" s="97"/>
      <c r="E3" s="321"/>
    </row>
    <row r="4" spans="1:5" ht="15.75" thickBot="1">
      <c r="A4" s="463"/>
      <c r="B4" s="465"/>
      <c r="C4" s="322" t="s">
        <v>244</v>
      </c>
      <c r="D4" s="323"/>
      <c r="E4" s="324" t="s">
        <v>245</v>
      </c>
    </row>
    <row r="5" spans="1:5" ht="15.75" thickBot="1">
      <c r="A5" s="464"/>
      <c r="B5" s="466"/>
      <c r="C5" s="325" t="s">
        <v>246</v>
      </c>
      <c r="D5" s="326" t="s">
        <v>247</v>
      </c>
      <c r="E5" s="327" t="s">
        <v>248</v>
      </c>
    </row>
    <row r="6" spans="1:5" ht="15.75" thickBot="1">
      <c r="A6" s="448">
        <v>381</v>
      </c>
      <c r="B6" s="444" t="s">
        <v>29</v>
      </c>
      <c r="C6" s="449">
        <f>C7</f>
        <v>5000</v>
      </c>
      <c r="D6" s="450">
        <f>D7</f>
        <v>0</v>
      </c>
      <c r="E6" s="447">
        <f>E7</f>
        <v>5000</v>
      </c>
    </row>
    <row r="7" spans="1:5" ht="16.5" customHeight="1" thickBot="1">
      <c r="A7" s="328">
        <v>1</v>
      </c>
      <c r="B7" s="329" t="s">
        <v>249</v>
      </c>
      <c r="C7" s="330">
        <v>5000</v>
      </c>
      <c r="D7" s="331">
        <v>0</v>
      </c>
      <c r="E7" s="332">
        <f>SUM(C7:D7)</f>
        <v>5000</v>
      </c>
    </row>
    <row r="8" spans="1:5" ht="15.75" thickBot="1">
      <c r="A8" s="443">
        <v>15</v>
      </c>
      <c r="B8" s="444" t="s">
        <v>250</v>
      </c>
      <c r="C8" s="445">
        <f>SUM(C10,C12,C14,C16,C18,C20,C22,C24,C26,C28,C30,C32)</f>
        <v>-5069335</v>
      </c>
      <c r="D8" s="446">
        <f>SUM(D12,D16,D20,D22,D28,D30)</f>
        <v>-3719632</v>
      </c>
      <c r="E8" s="447">
        <f>SUM(E10,E12,E14,E16,E18,E20,E22,E24,E26,E28,E30,E32)</f>
        <v>-8788967</v>
      </c>
    </row>
    <row r="9" spans="1:5" ht="12.75">
      <c r="A9" s="333"/>
      <c r="B9" s="334"/>
      <c r="C9" s="335"/>
      <c r="D9" s="336"/>
      <c r="E9" s="337"/>
    </row>
    <row r="10" spans="1:5" ht="15.75" customHeight="1">
      <c r="A10" s="338">
        <v>1</v>
      </c>
      <c r="B10" s="339" t="s">
        <v>272</v>
      </c>
      <c r="C10" s="340">
        <v>-30000</v>
      </c>
      <c r="D10" s="341">
        <v>0</v>
      </c>
      <c r="E10" s="342">
        <f>SUM(C10:D10)</f>
        <v>-30000</v>
      </c>
    </row>
    <row r="11" spans="1:5" ht="15">
      <c r="A11" s="338"/>
      <c r="B11" s="343"/>
      <c r="C11" s="340"/>
      <c r="D11" s="341"/>
      <c r="E11" s="342"/>
    </row>
    <row r="12" spans="1:5" ht="15.75" customHeight="1">
      <c r="A12" s="338">
        <v>2</v>
      </c>
      <c r="B12" s="344" t="s">
        <v>251</v>
      </c>
      <c r="C12" s="340">
        <v>-1883000</v>
      </c>
      <c r="D12" s="341">
        <v>-817000</v>
      </c>
      <c r="E12" s="342">
        <f>SUM(C12:D12)</f>
        <v>-2700000</v>
      </c>
    </row>
    <row r="13" spans="1:5" ht="15">
      <c r="A13" s="338"/>
      <c r="B13" s="345"/>
      <c r="C13" s="340"/>
      <c r="D13" s="341"/>
      <c r="E13" s="342"/>
    </row>
    <row r="14" spans="1:5" ht="15.75" customHeight="1">
      <c r="A14" s="338">
        <v>3</v>
      </c>
      <c r="B14" s="346" t="s">
        <v>252</v>
      </c>
      <c r="C14" s="340">
        <v>-20000</v>
      </c>
      <c r="D14" s="341">
        <v>0</v>
      </c>
      <c r="E14" s="342">
        <f>SUM(C14:D14)</f>
        <v>-20000</v>
      </c>
    </row>
    <row r="15" spans="1:5" ht="15">
      <c r="A15" s="338"/>
      <c r="B15" s="345"/>
      <c r="C15" s="340"/>
      <c r="D15" s="341"/>
      <c r="E15" s="342"/>
    </row>
    <row r="16" spans="1:5" ht="15.75" customHeight="1">
      <c r="A16" s="338">
        <v>4</v>
      </c>
      <c r="B16" s="347" t="s">
        <v>253</v>
      </c>
      <c r="C16" s="340">
        <v>-1401489</v>
      </c>
      <c r="D16" s="341">
        <v>-1617629</v>
      </c>
      <c r="E16" s="342">
        <f>SUM(C16:D16)</f>
        <v>-3019118</v>
      </c>
    </row>
    <row r="17" spans="1:5" ht="15">
      <c r="A17" s="338"/>
      <c r="B17" s="345"/>
      <c r="C17" s="340"/>
      <c r="D17" s="341"/>
      <c r="E17" s="342"/>
    </row>
    <row r="18" spans="1:5" ht="15.75" customHeight="1">
      <c r="A18" s="338">
        <v>5</v>
      </c>
      <c r="B18" s="346" t="s">
        <v>254</v>
      </c>
      <c r="C18" s="340">
        <v>-50000</v>
      </c>
      <c r="D18" s="341">
        <v>0</v>
      </c>
      <c r="E18" s="342">
        <f>SUM(C18:D18)</f>
        <v>-50000</v>
      </c>
    </row>
    <row r="19" spans="1:5" ht="15">
      <c r="A19" s="338"/>
      <c r="B19" s="345"/>
      <c r="C19" s="340"/>
      <c r="D19" s="341"/>
      <c r="E19" s="342"/>
    </row>
    <row r="20" spans="1:5" ht="15.75" customHeight="1">
      <c r="A20" s="338">
        <v>6</v>
      </c>
      <c r="B20" s="346" t="s">
        <v>255</v>
      </c>
      <c r="C20" s="340">
        <v>-13250</v>
      </c>
      <c r="D20" s="341">
        <v>-39750</v>
      </c>
      <c r="E20" s="342">
        <f>SUM(C20:D20)</f>
        <v>-53000</v>
      </c>
    </row>
    <row r="21" spans="1:5" ht="15">
      <c r="A21" s="338"/>
      <c r="B21" s="345"/>
      <c r="C21" s="340"/>
      <c r="D21" s="341"/>
      <c r="E21" s="342"/>
    </row>
    <row r="22" spans="1:5" ht="30.75" customHeight="1">
      <c r="A22" s="338">
        <v>7</v>
      </c>
      <c r="B22" s="346" t="s">
        <v>256</v>
      </c>
      <c r="C22" s="340">
        <v>-50000</v>
      </c>
      <c r="D22" s="341">
        <v>-116667</v>
      </c>
      <c r="E22" s="342">
        <f>SUM(C22:D22)</f>
        <v>-166667</v>
      </c>
    </row>
    <row r="23" spans="1:5" ht="15">
      <c r="A23" s="338"/>
      <c r="B23" s="345"/>
      <c r="C23" s="340"/>
      <c r="D23" s="341"/>
      <c r="E23" s="342"/>
    </row>
    <row r="24" spans="1:5" ht="30.75" customHeight="1">
      <c r="A24" s="338">
        <v>8</v>
      </c>
      <c r="B24" s="346" t="s">
        <v>257</v>
      </c>
      <c r="C24" s="340">
        <v>-50000</v>
      </c>
      <c r="D24" s="341">
        <v>0</v>
      </c>
      <c r="E24" s="342">
        <f>SUM(C24:D24)</f>
        <v>-50000</v>
      </c>
    </row>
    <row r="25" spans="1:5" ht="15">
      <c r="A25" s="338"/>
      <c r="B25" s="345"/>
      <c r="C25" s="340"/>
      <c r="D25" s="341"/>
      <c r="E25" s="342"/>
    </row>
    <row r="26" spans="1:5" ht="30.75" customHeight="1">
      <c r="A26" s="338">
        <v>9</v>
      </c>
      <c r="B26" s="346" t="s">
        <v>271</v>
      </c>
      <c r="C26" s="340">
        <v>-200000</v>
      </c>
      <c r="D26" s="341">
        <v>0</v>
      </c>
      <c r="E26" s="342">
        <f>SUM(C26:D26)</f>
        <v>-200000</v>
      </c>
    </row>
    <row r="27" spans="1:5" ht="15">
      <c r="A27" s="338"/>
      <c r="B27" s="345"/>
      <c r="C27" s="340"/>
      <c r="D27" s="341"/>
      <c r="E27" s="342"/>
    </row>
    <row r="28" spans="1:5" ht="30.75" customHeight="1">
      <c r="A28" s="338">
        <v>10</v>
      </c>
      <c r="B28" s="348" t="s">
        <v>258</v>
      </c>
      <c r="C28" s="340">
        <v>-713619</v>
      </c>
      <c r="D28" s="341">
        <v>-922808</v>
      </c>
      <c r="E28" s="342">
        <f>SUM(C28:D28)</f>
        <v>-1636427</v>
      </c>
    </row>
    <row r="29" spans="1:5" ht="15">
      <c r="A29" s="338"/>
      <c r="B29" s="345"/>
      <c r="C29" s="340"/>
      <c r="D29" s="341"/>
      <c r="E29" s="342"/>
    </row>
    <row r="30" spans="1:5" ht="30.75" customHeight="1">
      <c r="A30" s="338">
        <v>11</v>
      </c>
      <c r="B30" s="346" t="s">
        <v>273</v>
      </c>
      <c r="C30" s="340">
        <v>-457977</v>
      </c>
      <c r="D30" s="341">
        <v>-205778</v>
      </c>
      <c r="E30" s="342">
        <f>SUM(C30:D30)</f>
        <v>-663755</v>
      </c>
    </row>
    <row r="31" spans="1:5" ht="15">
      <c r="A31" s="338"/>
      <c r="B31" s="345"/>
      <c r="C31" s="340"/>
      <c r="D31" s="341"/>
      <c r="E31" s="342"/>
    </row>
    <row r="32" spans="1:5" ht="30.75" customHeight="1">
      <c r="A32" s="338">
        <v>12</v>
      </c>
      <c r="B32" s="349" t="s">
        <v>274</v>
      </c>
      <c r="C32" s="340">
        <v>-200000</v>
      </c>
      <c r="D32" s="341">
        <v>0</v>
      </c>
      <c r="E32" s="342">
        <f>SUM(C32:D32)</f>
        <v>-200000</v>
      </c>
    </row>
    <row r="33" spans="1:5" ht="15" thickBot="1">
      <c r="A33" s="350"/>
      <c r="B33" s="351"/>
      <c r="C33" s="352"/>
      <c r="D33" s="353"/>
      <c r="E33" s="354"/>
    </row>
    <row r="34" spans="1:5" ht="30.75" customHeight="1" thickBot="1">
      <c r="A34" s="451">
        <v>3502</v>
      </c>
      <c r="B34" s="452" t="s">
        <v>259</v>
      </c>
      <c r="C34" s="453">
        <f>SUM(C36,C38,C40,C42,C44,C46)</f>
        <v>0</v>
      </c>
      <c r="D34" s="454">
        <f>SUM(D36,D38,D40,D42,D44,D46)</f>
        <v>3719632</v>
      </c>
      <c r="E34" s="455">
        <f>SUM(E36,E38,E40,E42,E44,E46)</f>
        <v>3719632</v>
      </c>
    </row>
    <row r="35" spans="1:5" ht="15">
      <c r="A35" s="355"/>
      <c r="B35" s="356"/>
      <c r="C35" s="357"/>
      <c r="D35" s="358"/>
      <c r="E35" s="359"/>
    </row>
    <row r="36" spans="1:5" ht="43.5" customHeight="1">
      <c r="A36" s="338">
        <v>1</v>
      </c>
      <c r="B36" s="360" t="s">
        <v>260</v>
      </c>
      <c r="C36" s="340">
        <v>0</v>
      </c>
      <c r="D36" s="341">
        <v>817000</v>
      </c>
      <c r="E36" s="342">
        <f>SUM(C36:D36)</f>
        <v>817000</v>
      </c>
    </row>
    <row r="37" spans="1:5" ht="15">
      <c r="A37" s="338"/>
      <c r="B37" s="343"/>
      <c r="C37" s="340"/>
      <c r="D37" s="341"/>
      <c r="E37" s="342"/>
    </row>
    <row r="38" spans="1:5" ht="30.75" customHeight="1">
      <c r="A38" s="338">
        <v>2</v>
      </c>
      <c r="B38" s="361" t="s">
        <v>261</v>
      </c>
      <c r="C38" s="340">
        <v>0</v>
      </c>
      <c r="D38" s="341">
        <v>1617629</v>
      </c>
      <c r="E38" s="342">
        <f>SUM(C38:D38)</f>
        <v>1617629</v>
      </c>
    </row>
    <row r="39" spans="1:5" ht="15">
      <c r="A39" s="338"/>
      <c r="B39" s="343"/>
      <c r="C39" s="340"/>
      <c r="D39" s="341"/>
      <c r="E39" s="342"/>
    </row>
    <row r="40" spans="1:5" ht="30.75" customHeight="1">
      <c r="A40" s="338">
        <v>3</v>
      </c>
      <c r="B40" s="362" t="s">
        <v>262</v>
      </c>
      <c r="C40" s="340">
        <v>0</v>
      </c>
      <c r="D40" s="341">
        <v>39750</v>
      </c>
      <c r="E40" s="342">
        <f>SUM(C40:D40)</f>
        <v>39750</v>
      </c>
    </row>
    <row r="41" spans="1:5" ht="15">
      <c r="A41" s="363"/>
      <c r="B41" s="364"/>
      <c r="C41" s="365"/>
      <c r="D41" s="366"/>
      <c r="E41" s="367"/>
    </row>
    <row r="42" spans="1:5" ht="30.75" customHeight="1">
      <c r="A42" s="368">
        <v>4</v>
      </c>
      <c r="B42" s="362" t="s">
        <v>263</v>
      </c>
      <c r="C42" s="369">
        <v>0</v>
      </c>
      <c r="D42" s="341">
        <v>116667</v>
      </c>
      <c r="E42" s="370">
        <f>SUM(C42:D42)</f>
        <v>116667</v>
      </c>
    </row>
    <row r="43" spans="1:5" ht="15">
      <c r="A43" s="368"/>
      <c r="B43" s="371"/>
      <c r="C43" s="369"/>
      <c r="D43" s="372"/>
      <c r="E43" s="370"/>
    </row>
    <row r="44" spans="1:5" ht="42.75" customHeight="1">
      <c r="A44" s="368">
        <v>5</v>
      </c>
      <c r="B44" s="362" t="s">
        <v>264</v>
      </c>
      <c r="C44" s="369">
        <v>0</v>
      </c>
      <c r="D44" s="341">
        <v>922808</v>
      </c>
      <c r="E44" s="370">
        <f>SUM(C44:D44)</f>
        <v>922808</v>
      </c>
    </row>
    <row r="45" spans="1:5" ht="15">
      <c r="A45" s="368"/>
      <c r="B45" s="371"/>
      <c r="C45" s="369"/>
      <c r="D45" s="372"/>
      <c r="E45" s="370"/>
    </row>
    <row r="46" spans="1:5" ht="42.75" customHeight="1">
      <c r="A46" s="368">
        <v>6</v>
      </c>
      <c r="B46" s="362" t="s">
        <v>265</v>
      </c>
      <c r="C46" s="369">
        <v>0</v>
      </c>
      <c r="D46" s="341">
        <v>205778</v>
      </c>
      <c r="E46" s="370">
        <f>SUM(C46:D46)</f>
        <v>205778</v>
      </c>
    </row>
    <row r="47" spans="1:5" ht="15" thickBot="1">
      <c r="A47" s="373"/>
      <c r="B47" s="364"/>
      <c r="C47" s="365"/>
      <c r="D47" s="366"/>
      <c r="E47" s="367"/>
    </row>
    <row r="48" spans="1:5" ht="16.5" customHeight="1" thickBot="1">
      <c r="A48" s="456">
        <v>655</v>
      </c>
      <c r="B48" s="457" t="s">
        <v>32</v>
      </c>
      <c r="C48" s="458">
        <v>15000</v>
      </c>
      <c r="D48" s="459">
        <v>0</v>
      </c>
      <c r="E48" s="460">
        <f>SUM(C48:D48)</f>
        <v>15000</v>
      </c>
    </row>
    <row r="49" spans="1:5" ht="16.5" customHeight="1" thickBot="1">
      <c r="A49" s="456">
        <v>650</v>
      </c>
      <c r="B49" s="457" t="s">
        <v>33</v>
      </c>
      <c r="C49" s="458">
        <v>-38000</v>
      </c>
      <c r="D49" s="459">
        <v>0</v>
      </c>
      <c r="E49" s="460">
        <f>SUM(C49:D49)</f>
        <v>-38000</v>
      </c>
    </row>
    <row r="50" spans="1:5" ht="15.75" thickBot="1">
      <c r="A50" s="374"/>
      <c r="B50" s="375"/>
      <c r="C50" s="376"/>
      <c r="D50" s="377"/>
      <c r="E50" s="378"/>
    </row>
    <row r="51" spans="1:5" ht="30.75" customHeight="1" thickBot="1">
      <c r="A51" s="461"/>
      <c r="B51" s="462" t="s">
        <v>266</v>
      </c>
      <c r="C51" s="458">
        <f>SUM(C6,C8,C34,C48,C49)</f>
        <v>-5087335</v>
      </c>
      <c r="D51" s="459">
        <f>SUM(D6,D8,D34,D48,D49)</f>
        <v>0</v>
      </c>
      <c r="E51" s="460">
        <f>SUM(E6,E8,E34,E48,E49)</f>
        <v>-5087335</v>
      </c>
    </row>
    <row r="52" spans="3:5" ht="12.75">
      <c r="C52" s="379"/>
      <c r="D52" s="379"/>
      <c r="E52" s="379"/>
    </row>
    <row r="53" spans="3:5" ht="12.75">
      <c r="C53" s="379"/>
      <c r="D53" s="379"/>
      <c r="E53" s="379"/>
    </row>
  </sheetData>
  <sheetProtection/>
  <mergeCells count="2">
    <mergeCell ref="A4:A5"/>
    <mergeCell ref="B4:B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2019-11-21T11:13:03Z</cp:lastPrinted>
  <dcterms:created xsi:type="dcterms:W3CDTF">1996-10-08T23:32:33Z</dcterms:created>
  <dcterms:modified xsi:type="dcterms:W3CDTF">2019-11-29T12:27:27Z</dcterms:modified>
  <cp:category/>
  <cp:version/>
  <cp:contentType/>
  <cp:contentStatus/>
</cp:coreProperties>
</file>