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firstSheet="1" activeTab="3"/>
  </bookViews>
  <sheets>
    <sheet name="Sillamäe linna 2016.a eelarve" sheetId="1" r:id="rId1"/>
    <sheet name="Põhitegevuse tulud Lisa 1" sheetId="2" r:id="rId2"/>
    <sheet name="Põhitegevuse kulud Lisa 2" sheetId="3" r:id="rId3"/>
    <sheet name="Investeerimistegevus Lisa 3" sheetId="4" r:id="rId4"/>
  </sheets>
  <definedNames/>
  <calcPr fullCalcOnLoad="1"/>
</workbook>
</file>

<file path=xl/sharedStrings.xml><?xml version="1.0" encoding="utf-8"?>
<sst xmlns="http://schemas.openxmlformats.org/spreadsheetml/2006/main" count="205" uniqueCount="154">
  <si>
    <t>Lisa</t>
  </si>
  <si>
    <t>Sillamäe Linnavolikogu</t>
  </si>
  <si>
    <t>31 mai 2016. aasta</t>
  </si>
  <si>
    <t>SILLAMÄE  LINNA  2016. AASTA  EELARVE</t>
  </si>
  <si>
    <t>Kood</t>
  </si>
  <si>
    <t>Kirje nimetus</t>
  </si>
  <si>
    <t>Eelarve (kassapõhine) eurodes</t>
  </si>
  <si>
    <t>Muutmine</t>
  </si>
  <si>
    <t xml:space="preserve">Täpsust. eelarve </t>
  </si>
  <si>
    <t>PÕHITEGEVUSE TULUD KOKKU</t>
  </si>
  <si>
    <t>Maksutulud</t>
  </si>
  <si>
    <t>Füüsilise isiku tulumaks</t>
  </si>
  <si>
    <t>Maamaks</t>
  </si>
  <si>
    <t>Reklaamimaks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</si>
  <si>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</si>
  <si>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</si>
  <si>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</si>
  <si>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</si>
  <si>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</si>
  <si>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</si>
  <si>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Trahvid</t>
  </si>
  <si>
    <t>Sh laekumine vee erikasutusest</t>
  </si>
  <si>
    <t>Sh saastetasud ja keskkonnale tekitatud kahju hüvitis</t>
  </si>
  <si>
    <t>Sh segalaadilised tulud</t>
  </si>
  <si>
    <t>PÕHITEGEVUSE KULUD KOKKU</t>
  </si>
  <si>
    <t>Antavad toetused tegevuskuludeks</t>
  </si>
  <si>
    <t>Sotsiaaltoetused füüsilistele isikutele</t>
  </si>
  <si>
    <t>Sihtotstarbelised toetused tegevuskuludeks</t>
  </si>
  <si>
    <t>Tegevustoetused</t>
  </si>
  <si>
    <t>Muud tegevuskulud</t>
  </si>
  <si>
    <t>Personalikulud</t>
  </si>
  <si>
    <t>Majandamiskulud</t>
  </si>
  <si>
    <t>Muud kulud (sh 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</si>
  <si>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</si>
  <si>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</si>
  <si>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</si>
  <si>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</si>
  <si>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 (+) </t>
  </si>
  <si>
    <t>Finantstulud (+)</t>
  </si>
  <si>
    <t>Finantskulud (-)</t>
  </si>
  <si>
    <t>EELARVE TULEM (ÜLEJÄÄK (+) / PUUDUJÄÄK (-))</t>
  </si>
  <si>
    <t>FINANTSEERIMISTEGEVUS</t>
  </si>
  <si>
    <t>Kohustuste võtmine (+) sh</t>
  </si>
  <si>
    <t>Projekti "Sillamäe Gümnaasiumi hoones  raamatukogu ehitamine ja sisustamine" laen</t>
  </si>
  <si>
    <t>Kohustuste tasumine (-)</t>
  </si>
  <si>
    <t>LIKVIIDSETE VARADE MUUTUS (+ suurenemine, - vähenemine)</t>
  </si>
  <si>
    <t>Sillamäe linna 2016. aasta eelarve Lisa 1</t>
  </si>
  <si>
    <t>Tulu nimetus</t>
  </si>
  <si>
    <t>Eelarve (kassa -põhine)</t>
  </si>
  <si>
    <t>3220</t>
  </si>
  <si>
    <t xml:space="preserve">Laekumised haridusasutuste majandustegevusest </t>
  </si>
  <si>
    <t>Laekumised kultuuri- ja kunstiasutuste majandustegevusest</t>
  </si>
  <si>
    <t>352.00.17.1</t>
  </si>
  <si>
    <t>Tasandusfond (lg 1)</t>
  </si>
  <si>
    <t>352.00.17.2</t>
  </si>
  <si>
    <t>Toetusfond (lg 2) sh</t>
  </si>
  <si>
    <t>Muud saadud toetused tegevuskuludeks</t>
  </si>
  <si>
    <t>3500</t>
  </si>
  <si>
    <t>Sihtotstarbelised toetused Haridus- ja Teadusministeeriumist</t>
  </si>
  <si>
    <t>Sihtotstarbelised toetused</t>
  </si>
  <si>
    <t>Segalaadilised tulud</t>
  </si>
  <si>
    <t>PÕHITEGEVUSE  TULUD  KOKKU</t>
  </si>
  <si>
    <t xml:space="preserve">                                                                                                            Sillamäe linna 2016. aasta eelarve Lisa 2                                                                     </t>
  </si>
  <si>
    <t>Kulu nimetus</t>
  </si>
  <si>
    <t>01</t>
  </si>
  <si>
    <t>Üldised valitsussektori teenused</t>
  </si>
  <si>
    <t>01112</t>
  </si>
  <si>
    <t>Linnavalitsus</t>
  </si>
  <si>
    <t xml:space="preserve">Personalikulud                     </t>
  </si>
  <si>
    <t>01330</t>
  </si>
  <si>
    <t>Arendusprojektid</t>
  </si>
  <si>
    <t>45</t>
  </si>
  <si>
    <t>03</t>
  </si>
  <si>
    <t xml:space="preserve">             Avalik kord ja julgeolek</t>
  </si>
  <si>
    <t>03200</t>
  </si>
  <si>
    <t>Pääste- ja turvateenused</t>
  </si>
  <si>
    <t>04</t>
  </si>
  <si>
    <t>Majandus</t>
  </si>
  <si>
    <t>04510</t>
  </si>
  <si>
    <t>Auguremont - tänavate korrashoid</t>
  </si>
  <si>
    <t>06</t>
  </si>
  <si>
    <t>Elamu- ja kommunaalmajandus</t>
  </si>
  <si>
    <t>06100</t>
  </si>
  <si>
    <t>Elamute hoovide heakord</t>
  </si>
  <si>
    <t>06300</t>
  </si>
  <si>
    <t>Veevarustus</t>
  </si>
  <si>
    <t>55</t>
  </si>
  <si>
    <t>06605</t>
  </si>
  <si>
    <t xml:space="preserve">Eespool nimetamata elamu- ja kommunaalkulud </t>
  </si>
  <si>
    <t>Ülalnimetamata kulud (hoonete kindlustus)</t>
  </si>
  <si>
    <t>08</t>
  </si>
  <si>
    <t>Vaba aeg ja kultuur</t>
  </si>
  <si>
    <t>08102</t>
  </si>
  <si>
    <t>Spordikompleks Kalev</t>
  </si>
  <si>
    <t>08202</t>
  </si>
  <si>
    <t>Kultuurikeskus</t>
  </si>
  <si>
    <t>50</t>
  </si>
  <si>
    <t>08203</t>
  </si>
  <si>
    <t>Linna Muuseum</t>
  </si>
  <si>
    <t>09</t>
  </si>
  <si>
    <t>Haridus</t>
  </si>
  <si>
    <t>09110</t>
  </si>
  <si>
    <t>Lasteaed Jaaniussike</t>
  </si>
  <si>
    <t>Lasteaed Helepunased Purjed</t>
  </si>
  <si>
    <t>09212</t>
  </si>
  <si>
    <t>Eesti Põhikool</t>
  </si>
  <si>
    <t xml:space="preserve">Personalikulud </t>
  </si>
  <si>
    <t xml:space="preserve">             riigieelarvest</t>
  </si>
  <si>
    <t>Vanalinna Kool</t>
  </si>
  <si>
    <t xml:space="preserve">Majandamiskulud </t>
  </si>
  <si>
    <t xml:space="preserve">             linnaeelarvest</t>
  </si>
  <si>
    <t>10</t>
  </si>
  <si>
    <t>Sotsiaalne kaitse</t>
  </si>
  <si>
    <t>10700</t>
  </si>
  <si>
    <t>SA Sillamäe Haigla</t>
  </si>
  <si>
    <t>PÕHITEGEVUSE  KULUD  KOKKU</t>
  </si>
  <si>
    <t xml:space="preserve">                                                                      Sillamäe linna 2016. aasta eelarve Lisa 3                                                                     </t>
  </si>
  <si>
    <t>INVESTEERIMISTEGEVUS</t>
  </si>
  <si>
    <t>Korterid</t>
  </si>
  <si>
    <t xml:space="preserve">Viru pst 5a krundi müük </t>
  </si>
  <si>
    <t>Põhivara soetus (-) sh</t>
  </si>
  <si>
    <t>1.</t>
  </si>
  <si>
    <t>Sillamäe Gümnaasiumi hoones raamatukogu ehitamine ja sisustamine</t>
  </si>
  <si>
    <t>3.</t>
  </si>
  <si>
    <t xml:space="preserve">Sillamäe Kannuka kooli õppe- ja üldkasutatavates ruumides põrandate remont </t>
  </si>
  <si>
    <t>4.</t>
  </si>
  <si>
    <t>Sillamäel V.Majakovski tn 11, Sõtke tänava 2, 4, 5, 6, 7, 8, 10, 11 ja 12  elamute lammutustööd</t>
  </si>
  <si>
    <t>9.</t>
  </si>
  <si>
    <t xml:space="preserve"> Ülekäiguradade valgustamine</t>
  </si>
  <si>
    <t>10.</t>
  </si>
  <si>
    <t>Sillamäe Vanalinna Kooli hoone rekonstrueerimise projekteerimistööd</t>
  </si>
  <si>
    <t>12.</t>
  </si>
  <si>
    <t>Sillamäe Lasteaia Jaaniussike ruumide remonditööd</t>
  </si>
  <si>
    <t>15.</t>
  </si>
  <si>
    <t>Kesk tänaval asuva bussiootepaviljoni remont</t>
  </si>
  <si>
    <t>16.</t>
  </si>
  <si>
    <t xml:space="preserve">Sillamäe Spordikompleksi  Kalev  auto soetamine  </t>
  </si>
  <si>
    <t>17.</t>
  </si>
  <si>
    <t>18.</t>
  </si>
  <si>
    <t>Sillamäe Lasteaia Pääsupesa  WC remont</t>
  </si>
  <si>
    <t>19.</t>
  </si>
  <si>
    <t>20.</t>
  </si>
  <si>
    <t>Sillamäe Muuseumi evakuatsiooni välistrepi paigaldamine</t>
  </si>
  <si>
    <t>21.</t>
  </si>
  <si>
    <t>Kergliiklustee projekteerimistööd</t>
  </si>
  <si>
    <t>Põhivara soetuseks saadav sihtfinantseerimine(+) sh</t>
  </si>
  <si>
    <t>Ettevõtluse Arendamise Sihtasutus</t>
  </si>
  <si>
    <t>Sihtasutus KredEx</t>
  </si>
  <si>
    <t>SA Eesti terviserajad toetus</t>
  </si>
  <si>
    <t>INVESTEERIMISTEGEVUS  KOKKU</t>
  </si>
  <si>
    <t>2.</t>
  </si>
  <si>
    <t>Sillamäe Gümnaasiumi köögiruumi renoveerimine</t>
  </si>
  <si>
    <t>Sillamäe Spordikompleksi  Kalev  katuse osaline remont</t>
  </si>
  <si>
    <t>määrusele nr 58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</si>
</sst>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 Baltic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Arial Baltic"/>
      <family val="0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>
        <color indexed="63"/>
      </left>
      <right style="medium"/>
      <top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1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</cellStyleXfs>
  <cellXfs count="353">
    <xf numFmtId="0" fontId="0" fillId="0" borderId="0" xfId="0" applyFont="1" applyAlignment="1">
      <alignment/>
    </xf>
    <xf numFmtId="3" fontId="5" fillId="33" borderId="10" xfId="57" applyNumberFormat="1" applyFont="1" applyFill="1" applyBorder="1" applyAlignment="1">
      <alignment/>
    </xf>
    <xf numFmtId="3" fontId="5" fillId="33" borderId="11" xfId="57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5" fillId="0" borderId="10" xfId="57" applyNumberFormat="1" applyFont="1" applyFill="1" applyBorder="1" applyAlignment="1">
      <alignment/>
    </xf>
    <xf numFmtId="3" fontId="5" fillId="0" borderId="11" xfId="57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68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68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68" applyNumberFormat="1" applyFont="1" applyFill="1" applyBorder="1" applyAlignment="1">
      <alignment/>
    </xf>
    <xf numFmtId="3" fontId="3" fillId="36" borderId="20" xfId="0" applyNumberFormat="1" applyFont="1" applyFill="1" applyBorder="1" applyAlignment="1">
      <alignment horizontal="right"/>
    </xf>
    <xf numFmtId="3" fontId="3" fillId="0" borderId="21" xfId="0" applyNumberFormat="1" applyFont="1" applyBorder="1" applyAlignment="1">
      <alignment/>
    </xf>
    <xf numFmtId="3" fontId="5" fillId="35" borderId="11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35" borderId="23" xfId="0" applyNumberFormat="1" applyFont="1" applyFill="1" applyBorder="1" applyAlignment="1">
      <alignment/>
    </xf>
    <xf numFmtId="3" fontId="5" fillId="0" borderId="24" xfId="57" applyNumberFormat="1" applyFont="1" applyFill="1" applyBorder="1" applyAlignment="1">
      <alignment/>
    </xf>
    <xf numFmtId="3" fontId="5" fillId="0" borderId="25" xfId="57" applyNumberFormat="1" applyFont="1" applyFill="1" applyBorder="1" applyAlignment="1">
      <alignment/>
    </xf>
    <xf numFmtId="3" fontId="5" fillId="0" borderId="26" xfId="57" applyNumberFormat="1" applyFont="1" applyFill="1" applyBorder="1" applyAlignment="1">
      <alignment/>
    </xf>
    <xf numFmtId="3" fontId="3" fillId="0" borderId="13" xfId="57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6" xfId="57" applyNumberFormat="1" applyFont="1" applyFill="1" applyBorder="1" applyAlignment="1" applyProtection="1">
      <alignment/>
      <protection locked="0"/>
    </xf>
    <xf numFmtId="3" fontId="3" fillId="0" borderId="19" xfId="57" applyNumberFormat="1" applyFont="1" applyFill="1" applyBorder="1" applyAlignment="1">
      <alignment/>
    </xf>
    <xf numFmtId="3" fontId="3" fillId="35" borderId="20" xfId="0" applyNumberFormat="1" applyFont="1" applyFill="1" applyBorder="1" applyAlignment="1">
      <alignment/>
    </xf>
    <xf numFmtId="3" fontId="5" fillId="0" borderId="27" xfId="57" applyNumberFormat="1" applyFont="1" applyFill="1" applyBorder="1" applyAlignment="1">
      <alignment/>
    </xf>
    <xf numFmtId="3" fontId="5" fillId="0" borderId="12" xfId="57" applyNumberFormat="1" applyFont="1" applyFill="1" applyBorder="1" applyAlignment="1">
      <alignment/>
    </xf>
    <xf numFmtId="3" fontId="3" fillId="0" borderId="28" xfId="57" applyNumberFormat="1" applyFont="1" applyFill="1" applyBorder="1" applyAlignment="1">
      <alignment/>
    </xf>
    <xf numFmtId="3" fontId="3" fillId="0" borderId="29" xfId="57" applyNumberFormat="1" applyFont="1" applyFill="1" applyBorder="1" applyAlignment="1" applyProtection="1">
      <alignment/>
      <protection locked="0"/>
    </xf>
    <xf numFmtId="3" fontId="3" fillId="0" borderId="30" xfId="57" applyNumberFormat="1" applyFont="1" applyFill="1" applyBorder="1" applyAlignment="1">
      <alignment/>
    </xf>
    <xf numFmtId="3" fontId="3" fillId="0" borderId="31" xfId="57" applyNumberFormat="1" applyFont="1" applyFill="1" applyBorder="1" applyAlignment="1">
      <alignment/>
    </xf>
    <xf numFmtId="3" fontId="5" fillId="33" borderId="12" xfId="57" applyNumberFormat="1" applyFont="1" applyFill="1" applyBorder="1" applyAlignment="1">
      <alignment/>
    </xf>
    <xf numFmtId="3" fontId="5" fillId="0" borderId="32" xfId="57" applyNumberFormat="1" applyFont="1" applyFill="1" applyBorder="1" applyAlignment="1">
      <alignment/>
    </xf>
    <xf numFmtId="3" fontId="5" fillId="0" borderId="33" xfId="57" applyNumberFormat="1" applyFont="1" applyFill="1" applyBorder="1" applyAlignment="1">
      <alignment/>
    </xf>
    <xf numFmtId="3" fontId="5" fillId="0" borderId="34" xfId="57" applyNumberFormat="1" applyFont="1" applyFill="1" applyBorder="1" applyAlignment="1">
      <alignment/>
    </xf>
    <xf numFmtId="3" fontId="3" fillId="0" borderId="16" xfId="57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9" xfId="57" applyNumberFormat="1" applyFont="1" applyFill="1" applyBorder="1" applyAlignment="1" applyProtection="1">
      <alignment/>
      <protection locked="0"/>
    </xf>
    <xf numFmtId="3" fontId="3" fillId="0" borderId="20" xfId="0" applyNumberFormat="1" applyFont="1" applyBorder="1" applyAlignment="1">
      <alignment/>
    </xf>
    <xf numFmtId="3" fontId="5" fillId="33" borderId="10" xfId="55" applyNumberFormat="1" applyFont="1" applyFill="1" applyBorder="1" applyAlignment="1">
      <alignment/>
    </xf>
    <xf numFmtId="3" fontId="5" fillId="33" borderId="11" xfId="55" applyNumberFormat="1" applyFont="1" applyFill="1" applyBorder="1" applyAlignment="1">
      <alignment/>
    </xf>
    <xf numFmtId="3" fontId="5" fillId="33" borderId="12" xfId="55" applyNumberFormat="1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5" fillId="33" borderId="27" xfId="55" applyNumberFormat="1" applyFont="1" applyFill="1" applyBorder="1" applyAlignment="1">
      <alignment/>
    </xf>
    <xf numFmtId="3" fontId="5" fillId="0" borderId="30" xfId="55" applyNumberFormat="1" applyFont="1" applyFill="1" applyBorder="1" applyAlignment="1">
      <alignment/>
    </xf>
    <xf numFmtId="3" fontId="5" fillId="0" borderId="36" xfId="55" applyNumberFormat="1" applyFont="1" applyFill="1" applyBorder="1" applyAlignment="1">
      <alignment/>
    </xf>
    <xf numFmtId="3" fontId="3" fillId="0" borderId="30" xfId="55" applyNumberFormat="1" applyFont="1" applyFill="1" applyBorder="1" applyAlignment="1">
      <alignment/>
    </xf>
    <xf numFmtId="3" fontId="5" fillId="0" borderId="31" xfId="55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6" fillId="0" borderId="37" xfId="68" applyFont="1" applyFill="1" applyBorder="1" applyAlignment="1">
      <alignment horizontal="center" vertical="center"/>
    </xf>
    <xf numFmtId="3" fontId="6" fillId="0" borderId="38" xfId="57" applyNumberFormat="1" applyFont="1" applyFill="1" applyBorder="1" applyAlignment="1" applyProtection="1">
      <alignment horizontal="center" vertical="center" wrapText="1"/>
      <protection locked="0"/>
    </xf>
    <xf numFmtId="3" fontId="7" fillId="0" borderId="39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3" fontId="3" fillId="35" borderId="23" xfId="0" applyNumberFormat="1" applyFont="1" applyFill="1" applyBorder="1" applyAlignment="1">
      <alignment/>
    </xf>
    <xf numFmtId="3" fontId="3" fillId="35" borderId="20" xfId="0" applyNumberFormat="1" applyFont="1" applyFill="1" applyBorder="1" applyAlignment="1">
      <alignment/>
    </xf>
    <xf numFmtId="3" fontId="5" fillId="0" borderId="23" xfId="68" applyNumberFormat="1" applyFont="1" applyFill="1" applyBorder="1" applyAlignment="1">
      <alignment/>
    </xf>
    <xf numFmtId="3" fontId="5" fillId="0" borderId="17" xfId="68" applyNumberFormat="1" applyFont="1" applyFill="1" applyBorder="1" applyAlignment="1">
      <alignment/>
    </xf>
    <xf numFmtId="3" fontId="5" fillId="0" borderId="11" xfId="68" applyNumberFormat="1" applyFont="1" applyFill="1" applyBorder="1" applyAlignment="1">
      <alignment/>
    </xf>
    <xf numFmtId="3" fontId="3" fillId="0" borderId="17" xfId="68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7" fillId="34" borderId="11" xfId="68" applyNumberFormat="1" applyFont="1" applyFill="1" applyBorder="1" applyAlignment="1">
      <alignment/>
    </xf>
    <xf numFmtId="3" fontId="5" fillId="37" borderId="27" xfId="65" applyNumberFormat="1" applyFont="1" applyFill="1" applyBorder="1" applyAlignment="1">
      <alignment horizontal="right"/>
    </xf>
    <xf numFmtId="3" fontId="5" fillId="37" borderId="11" xfId="65" applyNumberFormat="1" applyFont="1" applyFill="1" applyBorder="1" applyAlignment="1">
      <alignment/>
    </xf>
    <xf numFmtId="3" fontId="3" fillId="37" borderId="41" xfId="65" applyNumberFormat="1" applyFont="1" applyFill="1" applyBorder="1" applyAlignment="1">
      <alignment horizontal="right"/>
    </xf>
    <xf numFmtId="3" fontId="3" fillId="37" borderId="23" xfId="65" applyNumberFormat="1" applyFont="1" applyFill="1" applyBorder="1" applyAlignment="1">
      <alignment/>
    </xf>
    <xf numFmtId="3" fontId="5" fillId="37" borderId="29" xfId="65" applyNumberFormat="1" applyFont="1" applyFill="1" applyBorder="1" applyAlignment="1">
      <alignment horizontal="right"/>
    </xf>
    <xf numFmtId="3" fontId="5" fillId="37" borderId="17" xfId="69" applyNumberFormat="1" applyFont="1" applyFill="1" applyBorder="1" applyAlignment="1">
      <alignment horizontal="left"/>
    </xf>
    <xf numFmtId="3" fontId="3" fillId="37" borderId="29" xfId="65" applyNumberFormat="1" applyFont="1" applyFill="1" applyBorder="1" applyAlignment="1">
      <alignment horizontal="right"/>
    </xf>
    <xf numFmtId="3" fontId="3" fillId="37" borderId="17" xfId="69" applyNumberFormat="1" applyFont="1" applyFill="1" applyBorder="1" applyAlignment="1">
      <alignment horizontal="left"/>
    </xf>
    <xf numFmtId="49" fontId="3" fillId="37" borderId="41" xfId="65" applyNumberFormat="1" applyFont="1" applyFill="1" applyBorder="1" applyAlignment="1">
      <alignment horizontal="right"/>
    </xf>
    <xf numFmtId="0" fontId="3" fillId="37" borderId="23" xfId="65" applyFont="1" applyFill="1" applyBorder="1" applyAlignment="1">
      <alignment/>
    </xf>
    <xf numFmtId="3" fontId="3" fillId="37" borderId="42" xfId="67" applyNumberFormat="1" applyFont="1" applyFill="1" applyBorder="1" applyAlignment="1">
      <alignment/>
      <protection/>
    </xf>
    <xf numFmtId="49" fontId="3" fillId="37" borderId="29" xfId="65" applyNumberFormat="1" applyFont="1" applyFill="1" applyBorder="1" applyAlignment="1">
      <alignment horizontal="right"/>
    </xf>
    <xf numFmtId="0" fontId="3" fillId="37" borderId="17" xfId="65" applyFont="1" applyFill="1" applyBorder="1" applyAlignment="1">
      <alignment/>
    </xf>
    <xf numFmtId="3" fontId="3" fillId="37" borderId="43" xfId="67" applyNumberFormat="1" applyFont="1" applyFill="1" applyBorder="1" applyAlignment="1">
      <alignment/>
      <protection/>
    </xf>
    <xf numFmtId="49" fontId="7" fillId="0" borderId="41" xfId="65" applyNumberFormat="1" applyFont="1" applyFill="1" applyBorder="1" applyAlignment="1">
      <alignment horizontal="right"/>
    </xf>
    <xf numFmtId="49" fontId="9" fillId="0" borderId="29" xfId="65" applyNumberFormat="1" applyFont="1" applyFill="1" applyBorder="1" applyAlignment="1">
      <alignment horizontal="right"/>
    </xf>
    <xf numFmtId="49" fontId="5" fillId="37" borderId="41" xfId="65" applyNumberFormat="1" applyFont="1" applyFill="1" applyBorder="1" applyAlignment="1">
      <alignment horizontal="right"/>
    </xf>
    <xf numFmtId="0" fontId="5" fillId="37" borderId="23" xfId="65" applyFont="1" applyFill="1" applyBorder="1" applyAlignment="1">
      <alignment/>
    </xf>
    <xf numFmtId="0" fontId="3" fillId="37" borderId="17" xfId="69" applyFont="1" applyFill="1" applyBorder="1" applyAlignment="1">
      <alignment horizontal="left"/>
    </xf>
    <xf numFmtId="49" fontId="3" fillId="37" borderId="44" xfId="65" applyNumberFormat="1" applyFont="1" applyFill="1" applyBorder="1" applyAlignment="1">
      <alignment horizontal="right"/>
    </xf>
    <xf numFmtId="0" fontId="3" fillId="37" borderId="45" xfId="65" applyFont="1" applyFill="1" applyBorder="1" applyAlignment="1">
      <alignment/>
    </xf>
    <xf numFmtId="49" fontId="5" fillId="37" borderId="27" xfId="65" applyNumberFormat="1" applyFont="1" applyFill="1" applyBorder="1" applyAlignment="1">
      <alignment horizontal="right"/>
    </xf>
    <xf numFmtId="0" fontId="5" fillId="37" borderId="11" xfId="65" applyFont="1" applyFill="1" applyBorder="1" applyAlignment="1">
      <alignment/>
    </xf>
    <xf numFmtId="49" fontId="11" fillId="37" borderId="29" xfId="65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7" fillId="0" borderId="23" xfId="65" applyFont="1" applyFill="1" applyBorder="1" applyAlignment="1">
      <alignment/>
    </xf>
    <xf numFmtId="0" fontId="9" fillId="0" borderId="17" xfId="65" applyFont="1" applyFill="1" applyBorder="1" applyAlignment="1">
      <alignment/>
    </xf>
    <xf numFmtId="3" fontId="7" fillId="34" borderId="46" xfId="0" applyNumberFormat="1" applyFont="1" applyFill="1" applyBorder="1" applyAlignment="1">
      <alignment/>
    </xf>
    <xf numFmtId="3" fontId="7" fillId="34" borderId="11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34" borderId="46" xfId="42" applyNumberFormat="1" applyFont="1" applyFill="1" applyBorder="1" applyAlignment="1">
      <alignment/>
    </xf>
    <xf numFmtId="3" fontId="7" fillId="34" borderId="11" xfId="42" applyNumberFormat="1" applyFont="1" applyFill="1" applyBorder="1" applyAlignment="1">
      <alignment/>
    </xf>
    <xf numFmtId="3" fontId="7" fillId="34" borderId="12" xfId="42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7" applyFont="1" applyFill="1" applyBorder="1" applyAlignment="1" applyProtection="1">
      <alignment/>
      <protection locked="0"/>
    </xf>
    <xf numFmtId="3" fontId="5" fillId="0" borderId="0" xfId="57" applyNumberFormat="1" applyFont="1" applyFill="1" applyBorder="1" applyAlignment="1" applyProtection="1">
      <alignment horizontal="left"/>
      <protection locked="0"/>
    </xf>
    <xf numFmtId="3" fontId="9" fillId="35" borderId="0" xfId="0" applyNumberFormat="1" applyFont="1" applyFill="1" applyBorder="1" applyAlignment="1">
      <alignment horizontal="center"/>
    </xf>
    <xf numFmtId="0" fontId="5" fillId="33" borderId="47" xfId="57" applyFont="1" applyFill="1" applyBorder="1" applyAlignment="1">
      <alignment/>
    </xf>
    <xf numFmtId="0" fontId="5" fillId="33" borderId="48" xfId="57" applyFont="1" applyFill="1" applyBorder="1" applyAlignment="1">
      <alignment/>
    </xf>
    <xf numFmtId="0" fontId="5" fillId="33" borderId="49" xfId="57" applyFont="1" applyFill="1" applyBorder="1" applyAlignment="1">
      <alignment/>
    </xf>
    <xf numFmtId="0" fontId="6" fillId="0" borderId="47" xfId="68" applyFont="1" applyFill="1" applyBorder="1" applyAlignment="1">
      <alignment/>
    </xf>
    <xf numFmtId="0" fontId="6" fillId="0" borderId="48" xfId="55" applyFont="1" applyFill="1" applyBorder="1" applyAlignment="1">
      <alignment/>
    </xf>
    <xf numFmtId="0" fontId="6" fillId="0" borderId="49" xfId="57" applyFont="1" applyFill="1" applyBorder="1" applyAlignment="1">
      <alignment/>
    </xf>
    <xf numFmtId="0" fontId="3" fillId="0" borderId="50" xfId="68" applyFont="1" applyFill="1" applyBorder="1" applyAlignment="1">
      <alignment/>
    </xf>
    <xf numFmtId="0" fontId="3" fillId="0" borderId="51" xfId="57" applyFont="1" applyFill="1" applyBorder="1" applyAlignment="1">
      <alignment/>
    </xf>
    <xf numFmtId="0" fontId="3" fillId="0" borderId="52" xfId="57" applyFont="1" applyFill="1" applyBorder="1" applyAlignment="1">
      <alignment/>
    </xf>
    <xf numFmtId="0" fontId="3" fillId="0" borderId="53" xfId="68" applyFont="1" applyFill="1" applyBorder="1" applyAlignment="1">
      <alignment/>
    </xf>
    <xf numFmtId="0" fontId="3" fillId="0" borderId="54" xfId="57" applyFont="1" applyFill="1" applyBorder="1" applyAlignment="1">
      <alignment/>
    </xf>
    <xf numFmtId="0" fontId="3" fillId="0" borderId="55" xfId="57" applyFont="1" applyFill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57" applyFont="1" applyFill="1" applyBorder="1" applyAlignment="1">
      <alignment/>
    </xf>
    <xf numFmtId="0" fontId="6" fillId="0" borderId="48" xfId="57" applyFont="1" applyFill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6" fillId="0" borderId="62" xfId="68" applyFont="1" applyFill="1" applyBorder="1" applyAlignment="1">
      <alignment/>
    </xf>
    <xf numFmtId="0" fontId="6" fillId="0" borderId="63" xfId="57" applyFont="1" applyFill="1" applyBorder="1" applyAlignment="1">
      <alignment/>
    </xf>
    <xf numFmtId="0" fontId="6" fillId="0" borderId="64" xfId="57" applyFont="1" applyFill="1" applyBorder="1" applyAlignment="1">
      <alignment/>
    </xf>
    <xf numFmtId="0" fontId="3" fillId="0" borderId="55" xfId="55" applyFont="1" applyFill="1" applyBorder="1" applyAlignment="1">
      <alignment/>
    </xf>
    <xf numFmtId="0" fontId="3" fillId="0" borderId="55" xfId="55" applyFont="1" applyFill="1" applyBorder="1" applyAlignment="1">
      <alignment wrapText="1"/>
    </xf>
    <xf numFmtId="0" fontId="6" fillId="0" borderId="59" xfId="68" applyFont="1" applyFill="1" applyBorder="1" applyAlignment="1">
      <alignment/>
    </xf>
    <xf numFmtId="0" fontId="6" fillId="0" borderId="60" xfId="57" applyFont="1" applyFill="1" applyBorder="1" applyAlignment="1">
      <alignment/>
    </xf>
    <xf numFmtId="0" fontId="3" fillId="0" borderId="65" xfId="57" applyFont="1" applyFill="1" applyBorder="1" applyAlignment="1">
      <alignment horizontal="left"/>
    </xf>
    <xf numFmtId="0" fontId="3" fillId="0" borderId="66" xfId="68" applyFont="1" applyFill="1" applyBorder="1" applyAlignment="1">
      <alignment/>
    </xf>
    <xf numFmtId="0" fontId="3" fillId="0" borderId="67" xfId="57" applyFont="1" applyFill="1" applyBorder="1" applyAlignment="1">
      <alignment/>
    </xf>
    <xf numFmtId="0" fontId="3" fillId="0" borderId="68" xfId="57" applyFont="1" applyFill="1" applyBorder="1" applyAlignment="1">
      <alignment/>
    </xf>
    <xf numFmtId="0" fontId="3" fillId="0" borderId="52" xfId="57" applyFont="1" applyFill="1" applyBorder="1" applyAlignment="1">
      <alignment wrapText="1"/>
    </xf>
    <xf numFmtId="0" fontId="3" fillId="0" borderId="56" xfId="68" applyFont="1" applyFill="1" applyBorder="1" applyAlignment="1">
      <alignment/>
    </xf>
    <xf numFmtId="0" fontId="5" fillId="0" borderId="57" xfId="57" applyFont="1" applyFill="1" applyBorder="1" applyAlignment="1">
      <alignment/>
    </xf>
    <xf numFmtId="0" fontId="6" fillId="0" borderId="69" xfId="68" applyFont="1" applyFill="1" applyBorder="1" applyAlignment="1">
      <alignment/>
    </xf>
    <xf numFmtId="0" fontId="6" fillId="0" borderId="70" xfId="57" applyFont="1" applyFill="1" applyBorder="1" applyAlignment="1">
      <alignment/>
    </xf>
    <xf numFmtId="0" fontId="6" fillId="0" borderId="71" xfId="57" applyFont="1" applyFill="1" applyBorder="1" applyAlignment="1">
      <alignment/>
    </xf>
    <xf numFmtId="0" fontId="5" fillId="0" borderId="54" xfId="57" applyFont="1" applyFill="1" applyBorder="1" applyAlignment="1">
      <alignment/>
    </xf>
    <xf numFmtId="0" fontId="3" fillId="0" borderId="55" xfId="57" applyFont="1" applyFill="1" applyBorder="1" applyAlignment="1">
      <alignment wrapText="1"/>
    </xf>
    <xf numFmtId="0" fontId="5" fillId="33" borderId="47" xfId="55" applyFont="1" applyFill="1" applyBorder="1" applyAlignment="1">
      <alignment horizontal="left"/>
    </xf>
    <xf numFmtId="0" fontId="5" fillId="33" borderId="48" xfId="55" applyFont="1" applyFill="1" applyBorder="1" applyAlignment="1">
      <alignment horizontal="left"/>
    </xf>
    <xf numFmtId="0" fontId="5" fillId="33" borderId="49" xfId="55" applyFont="1" applyFill="1" applyBorder="1" applyAlignment="1">
      <alignment/>
    </xf>
    <xf numFmtId="0" fontId="5" fillId="33" borderId="27" xfId="55" applyFont="1" applyFill="1" applyBorder="1" applyAlignment="1">
      <alignment horizontal="left"/>
    </xf>
    <xf numFmtId="0" fontId="5" fillId="33" borderId="72" xfId="55" applyFont="1" applyFill="1" applyBorder="1" applyAlignment="1">
      <alignment horizontal="left"/>
    </xf>
    <xf numFmtId="0" fontId="5" fillId="33" borderId="73" xfId="55" applyFont="1" applyFill="1" applyBorder="1" applyAlignment="1">
      <alignment/>
    </xf>
    <xf numFmtId="0" fontId="3" fillId="0" borderId="57" xfId="57" applyFont="1" applyFill="1" applyBorder="1" applyAlignment="1">
      <alignment/>
    </xf>
    <xf numFmtId="0" fontId="5" fillId="33" borderId="49" xfId="57" applyFont="1" applyFill="1" applyBorder="1" applyAlignment="1">
      <alignment wrapText="1"/>
    </xf>
    <xf numFmtId="0" fontId="5" fillId="37" borderId="59" xfId="57" applyFont="1" applyFill="1" applyBorder="1" applyAlignment="1">
      <alignment/>
    </xf>
    <xf numFmtId="0" fontId="5" fillId="37" borderId="60" xfId="57" applyFont="1" applyFill="1" applyBorder="1" applyAlignment="1">
      <alignment/>
    </xf>
    <xf numFmtId="0" fontId="5" fillId="37" borderId="61" xfId="57" applyFont="1" applyFill="1" applyBorder="1" applyAlignment="1">
      <alignment/>
    </xf>
    <xf numFmtId="0" fontId="5" fillId="33" borderId="47" xfId="55" applyFont="1" applyFill="1" applyBorder="1" applyAlignment="1">
      <alignment/>
    </xf>
    <xf numFmtId="0" fontId="6" fillId="33" borderId="48" xfId="55" applyFont="1" applyFill="1" applyBorder="1" applyAlignment="1">
      <alignment/>
    </xf>
    <xf numFmtId="0" fontId="6" fillId="33" borderId="49" xfId="55" applyFont="1" applyFill="1" applyBorder="1" applyAlignment="1">
      <alignment/>
    </xf>
    <xf numFmtId="0" fontId="5" fillId="0" borderId="51" xfId="57" applyFont="1" applyFill="1" applyBorder="1" applyAlignment="1">
      <alignment/>
    </xf>
    <xf numFmtId="0" fontId="5" fillId="0" borderId="61" xfId="57" applyFont="1" applyFill="1" applyBorder="1" applyAlignment="1">
      <alignment/>
    </xf>
    <xf numFmtId="0" fontId="3" fillId="0" borderId="50" xfId="68" applyFont="1" applyFill="1" applyBorder="1" applyAlignment="1">
      <alignment wrapText="1"/>
    </xf>
    <xf numFmtId="0" fontId="11" fillId="37" borderId="68" xfId="0" applyFont="1" applyFill="1" applyBorder="1" applyAlignment="1">
      <alignment wrapText="1"/>
    </xf>
    <xf numFmtId="0" fontId="3" fillId="0" borderId="61" xfId="57" applyFont="1" applyFill="1" applyBorder="1" applyAlignment="1">
      <alignment/>
    </xf>
    <xf numFmtId="0" fontId="5" fillId="33" borderId="47" xfId="57" applyFont="1" applyFill="1" applyBorder="1" applyAlignment="1">
      <alignment wrapText="1"/>
    </xf>
    <xf numFmtId="0" fontId="3" fillId="0" borderId="51" xfId="55" applyFont="1" applyFill="1" applyBorder="1" applyAlignment="1">
      <alignment horizontal="left"/>
    </xf>
    <xf numFmtId="0" fontId="3" fillId="0" borderId="67" xfId="68" applyFont="1" applyFill="1" applyBorder="1" applyAlignment="1">
      <alignment/>
    </xf>
    <xf numFmtId="0" fontId="3" fillId="0" borderId="68" xfId="57" applyFont="1" applyFill="1" applyBorder="1" applyAlignment="1">
      <alignment wrapText="1"/>
    </xf>
    <xf numFmtId="3" fontId="3" fillId="0" borderId="74" xfId="57" applyNumberFormat="1" applyFont="1" applyFill="1" applyBorder="1" applyAlignment="1" applyProtection="1">
      <alignment/>
      <protection locked="0"/>
    </xf>
    <xf numFmtId="3" fontId="3" fillId="0" borderId="75" xfId="57" applyNumberFormat="1" applyFont="1" applyFill="1" applyBorder="1" applyAlignment="1" applyProtection="1">
      <alignment/>
      <protection locked="0"/>
    </xf>
    <xf numFmtId="3" fontId="3" fillId="0" borderId="17" xfId="57" applyNumberFormat="1" applyFont="1" applyFill="1" applyBorder="1" applyAlignment="1">
      <alignment/>
    </xf>
    <xf numFmtId="3" fontId="3" fillId="0" borderId="36" xfId="55" applyNumberFormat="1" applyFont="1" applyFill="1" applyBorder="1" applyAlignment="1">
      <alignment/>
    </xf>
    <xf numFmtId="3" fontId="5" fillId="37" borderId="76" xfId="55" applyNumberFormat="1" applyFont="1" applyFill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5" fillId="33" borderId="46" xfId="55" applyNumberFormat="1" applyFont="1" applyFill="1" applyBorder="1" applyAlignment="1">
      <alignment/>
    </xf>
    <xf numFmtId="3" fontId="3" fillId="0" borderId="78" xfId="0" applyNumberFormat="1" applyFont="1" applyBorder="1" applyAlignment="1">
      <alignment/>
    </xf>
    <xf numFmtId="3" fontId="5" fillId="37" borderId="0" xfId="65" applyNumberFormat="1" applyFont="1" applyFill="1" applyAlignment="1">
      <alignment horizontal="center"/>
    </xf>
    <xf numFmtId="49" fontId="12" fillId="35" borderId="79" xfId="65" applyNumberFormat="1" applyFont="1" applyFill="1" applyBorder="1" applyAlignment="1">
      <alignment horizontal="center" vertical="center"/>
    </xf>
    <xf numFmtId="0" fontId="12" fillId="35" borderId="79" xfId="65" applyFont="1" applyFill="1" applyBorder="1" applyAlignment="1">
      <alignment horizontal="center" vertical="center"/>
    </xf>
    <xf numFmtId="3" fontId="6" fillId="0" borderId="78" xfId="57" applyNumberFormat="1" applyFont="1" applyFill="1" applyBorder="1" applyAlignment="1" applyProtection="1">
      <alignment horizontal="center" vertical="center" wrapText="1"/>
      <protection locked="0"/>
    </xf>
    <xf numFmtId="0" fontId="5" fillId="34" borderId="27" xfId="55" applyFont="1" applyFill="1" applyBorder="1" applyAlignment="1">
      <alignment horizontal="left"/>
    </xf>
    <xf numFmtId="0" fontId="3" fillId="0" borderId="80" xfId="57" applyFont="1" applyFill="1" applyBorder="1" applyAlignment="1">
      <alignment/>
    </xf>
    <xf numFmtId="0" fontId="5" fillId="34" borderId="27" xfId="57" applyFont="1" applyFill="1" applyBorder="1" applyAlignment="1">
      <alignment horizontal="left"/>
    </xf>
    <xf numFmtId="0" fontId="3" fillId="37" borderId="81" xfId="65" applyFont="1" applyFill="1" applyBorder="1" applyAlignment="1">
      <alignment wrapText="1"/>
    </xf>
    <xf numFmtId="0" fontId="3" fillId="35" borderId="41" xfId="55" applyFont="1" applyFill="1" applyBorder="1" applyAlignment="1">
      <alignment horizontal="center"/>
    </xf>
    <xf numFmtId="0" fontId="3" fillId="37" borderId="41" xfId="65" applyFont="1" applyFill="1" applyBorder="1" applyAlignment="1">
      <alignment wrapText="1"/>
    </xf>
    <xf numFmtId="0" fontId="5" fillId="33" borderId="27" xfId="57" applyFont="1" applyFill="1" applyBorder="1" applyAlignment="1">
      <alignment horizontal="left"/>
    </xf>
    <xf numFmtId="0" fontId="5" fillId="0" borderId="41" xfId="57" applyFont="1" applyFill="1" applyBorder="1" applyAlignment="1">
      <alignment/>
    </xf>
    <xf numFmtId="0" fontId="5" fillId="0" borderId="29" xfId="55" applyFont="1" applyFill="1" applyBorder="1" applyAlignment="1">
      <alignment/>
    </xf>
    <xf numFmtId="0" fontId="5" fillId="0" borderId="27" xfId="55" applyFont="1" applyFill="1" applyBorder="1" applyAlignment="1">
      <alignment wrapText="1"/>
    </xf>
    <xf numFmtId="0" fontId="3" fillId="37" borderId="29" xfId="65" applyFont="1" applyFill="1" applyBorder="1" applyAlignment="1">
      <alignment wrapText="1"/>
    </xf>
    <xf numFmtId="0" fontId="9" fillId="35" borderId="80" xfId="65" applyFont="1" applyFill="1" applyBorder="1">
      <alignment/>
    </xf>
    <xf numFmtId="0" fontId="3" fillId="37" borderId="28" xfId="65" applyFont="1" applyFill="1" applyBorder="1" applyAlignment="1">
      <alignment/>
    </xf>
    <xf numFmtId="3" fontId="6" fillId="0" borderId="82" xfId="57" applyNumberFormat="1" applyFont="1" applyFill="1" applyBorder="1" applyAlignment="1" applyProtection="1">
      <alignment horizontal="center" vertical="center" wrapText="1"/>
      <protection locked="0"/>
    </xf>
    <xf numFmtId="3" fontId="5" fillId="34" borderId="46" xfId="0" applyNumberFormat="1" applyFont="1" applyFill="1" applyBorder="1" applyAlignment="1">
      <alignment/>
    </xf>
    <xf numFmtId="0" fontId="3" fillId="0" borderId="77" xfId="0" applyFont="1" applyBorder="1" applyAlignment="1">
      <alignment/>
    </xf>
    <xf numFmtId="3" fontId="5" fillId="33" borderId="46" xfId="57" applyNumberFormat="1" applyFont="1" applyFill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68" applyNumberFormat="1" applyFont="1" applyFill="1" applyBorder="1" applyAlignment="1">
      <alignment/>
    </xf>
    <xf numFmtId="3" fontId="5" fillId="0" borderId="46" xfId="68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3" fontId="7" fillId="34" borderId="46" xfId="68" applyNumberFormat="1" applyFont="1" applyFill="1" applyBorder="1" applyAlignment="1">
      <alignment/>
    </xf>
    <xf numFmtId="3" fontId="6" fillId="0" borderId="78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49" fontId="12" fillId="35" borderId="27" xfId="65" applyNumberFormat="1" applyFont="1" applyFill="1" applyBorder="1" applyAlignment="1">
      <alignment horizontal="center" vertical="center"/>
    </xf>
    <xf numFmtId="0" fontId="6" fillId="37" borderId="11" xfId="65" applyFont="1" applyFill="1" applyBorder="1" applyAlignment="1">
      <alignment horizontal="center" vertical="center"/>
    </xf>
    <xf numFmtId="3" fontId="6" fillId="0" borderId="46" xfId="57" applyNumberFormat="1" applyFont="1" applyFill="1" applyBorder="1" applyAlignment="1" applyProtection="1">
      <alignment horizontal="center" vertical="center" wrapText="1"/>
      <protection locked="0"/>
    </xf>
    <xf numFmtId="3" fontId="6" fillId="0" borderId="11" xfId="57" applyNumberFormat="1" applyFont="1" applyFill="1" applyBorder="1" applyAlignment="1" applyProtection="1">
      <alignment horizontal="center" vertical="center"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3" fontId="5" fillId="33" borderId="27" xfId="65" applyNumberFormat="1" applyFont="1" applyFill="1" applyBorder="1" applyAlignment="1">
      <alignment horizontal="left"/>
    </xf>
    <xf numFmtId="3" fontId="5" fillId="33" borderId="11" xfId="65" applyNumberFormat="1" applyFont="1" applyFill="1" applyBorder="1" applyAlignment="1">
      <alignment horizontal="center"/>
    </xf>
    <xf numFmtId="49" fontId="5" fillId="33" borderId="27" xfId="65" applyNumberFormat="1" applyFont="1" applyFill="1" applyBorder="1" applyAlignment="1">
      <alignment horizontal="left"/>
    </xf>
    <xf numFmtId="0" fontId="5" fillId="33" borderId="11" xfId="65" applyFont="1" applyFill="1" applyBorder="1" applyAlignment="1">
      <alignment horizontal="center"/>
    </xf>
    <xf numFmtId="3" fontId="5" fillId="33" borderId="46" xfId="66" applyNumberFormat="1" applyFont="1" applyFill="1" applyBorder="1" applyAlignment="1">
      <alignment horizontal="right"/>
      <protection/>
    </xf>
    <xf numFmtId="43" fontId="5" fillId="33" borderId="27" xfId="42" applyFont="1" applyFill="1" applyBorder="1" applyAlignment="1">
      <alignment horizontal="left"/>
    </xf>
    <xf numFmtId="43" fontId="5" fillId="33" borderId="11" xfId="42" applyFont="1" applyFill="1" applyBorder="1" applyAlignment="1">
      <alignment horizontal="center"/>
    </xf>
    <xf numFmtId="0" fontId="5" fillId="34" borderId="83" xfId="0" applyFont="1" applyFill="1" applyBorder="1" applyAlignment="1">
      <alignment/>
    </xf>
    <xf numFmtId="0" fontId="5" fillId="33" borderId="84" xfId="69" applyFont="1" applyFill="1" applyBorder="1" applyAlignment="1">
      <alignment horizontal="left" vertical="center"/>
    </xf>
    <xf numFmtId="3" fontId="5" fillId="34" borderId="84" xfId="0" applyNumberFormat="1" applyFont="1" applyFill="1" applyBorder="1" applyAlignment="1">
      <alignment/>
    </xf>
    <xf numFmtId="3" fontId="5" fillId="34" borderId="85" xfId="0" applyNumberFormat="1" applyFont="1" applyFill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8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49" fontId="7" fillId="35" borderId="29" xfId="65" applyNumberFormat="1" applyFont="1" applyFill="1" applyBorder="1" applyAlignment="1">
      <alignment horizontal="right"/>
    </xf>
    <xf numFmtId="0" fontId="7" fillId="35" borderId="17" xfId="65" applyFont="1" applyFill="1" applyBorder="1" applyAlignment="1">
      <alignment/>
    </xf>
    <xf numFmtId="49" fontId="9" fillId="35" borderId="29" xfId="65" applyNumberFormat="1" applyFont="1" applyFill="1" applyBorder="1" applyAlignment="1">
      <alignment horizontal="right"/>
    </xf>
    <xf numFmtId="0" fontId="9" fillId="35" borderId="17" xfId="65" applyFont="1" applyFill="1" applyBorder="1" applyAlignment="1">
      <alignment/>
    </xf>
    <xf numFmtId="49" fontId="7" fillId="35" borderId="27" xfId="65" applyNumberFormat="1" applyFont="1" applyFill="1" applyBorder="1" applyAlignment="1">
      <alignment horizontal="right"/>
    </xf>
    <xf numFmtId="0" fontId="7" fillId="35" borderId="11" xfId="65" applyFont="1" applyFill="1" applyBorder="1" applyAlignment="1">
      <alignment/>
    </xf>
    <xf numFmtId="0" fontId="3" fillId="0" borderId="8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49" fontId="7" fillId="35" borderId="41" xfId="65" applyNumberFormat="1" applyFont="1" applyFill="1" applyBorder="1" applyAlignment="1">
      <alignment horizontal="right"/>
    </xf>
    <xf numFmtId="0" fontId="7" fillId="35" borderId="23" xfId="65" applyFont="1" applyFill="1" applyBorder="1" applyAlignment="1">
      <alignment horizontal="left"/>
    </xf>
    <xf numFmtId="0" fontId="3" fillId="37" borderId="45" xfId="58" applyFont="1" applyFill="1" applyBorder="1" applyAlignment="1">
      <alignment horizontal="left" wrapText="1"/>
      <protection/>
    </xf>
    <xf numFmtId="0" fontId="7" fillId="35" borderId="17" xfId="65" applyFont="1" applyFill="1" applyBorder="1" applyAlignment="1">
      <alignment wrapText="1"/>
    </xf>
    <xf numFmtId="0" fontId="7" fillId="0" borderId="0" xfId="55" applyFont="1" applyFill="1" applyBorder="1" applyAlignment="1">
      <alignment horizontal="lef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0" fontId="7" fillId="0" borderId="86" xfId="0" applyFont="1" applyBorder="1" applyAlignment="1">
      <alignment/>
    </xf>
    <xf numFmtId="0" fontId="7" fillId="0" borderId="39" xfId="0" applyFont="1" applyBorder="1" applyAlignment="1">
      <alignment/>
    </xf>
    <xf numFmtId="3" fontId="5" fillId="0" borderId="87" xfId="57" applyNumberFormat="1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>
      <alignment horizontal="center"/>
    </xf>
    <xf numFmtId="0" fontId="5" fillId="33" borderId="11" xfId="57" applyFont="1" applyFill="1" applyBorder="1" applyAlignment="1">
      <alignment/>
    </xf>
    <xf numFmtId="3" fontId="5" fillId="33" borderId="46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3" fillId="0" borderId="41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3" fontId="3" fillId="0" borderId="42" xfId="0" applyNumberFormat="1" applyFont="1" applyFill="1" applyBorder="1" applyAlignment="1">
      <alignment horizontal="right" wrapText="1"/>
    </xf>
    <xf numFmtId="3" fontId="5" fillId="0" borderId="23" xfId="0" applyNumberFormat="1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29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3" fontId="3" fillId="0" borderId="43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 horizontal="right" wrapText="1"/>
    </xf>
    <xf numFmtId="0" fontId="5" fillId="33" borderId="27" xfId="57" applyFont="1" applyFill="1" applyBorder="1" applyAlignment="1">
      <alignment horizontal="center"/>
    </xf>
    <xf numFmtId="3" fontId="5" fillId="33" borderId="46" xfId="57" applyNumberFormat="1" applyFont="1" applyFill="1" applyBorder="1" applyAlignment="1">
      <alignment horizontal="right"/>
    </xf>
    <xf numFmtId="3" fontId="5" fillId="33" borderId="11" xfId="57" applyNumberFormat="1" applyFont="1" applyFill="1" applyBorder="1" applyAlignment="1">
      <alignment horizontal="right"/>
    </xf>
    <xf numFmtId="49" fontId="3" fillId="37" borderId="28" xfId="65" applyNumberFormat="1" applyFont="1" applyFill="1" applyBorder="1" applyAlignment="1">
      <alignment horizontal="right"/>
    </xf>
    <xf numFmtId="0" fontId="3" fillId="37" borderId="14" xfId="65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0" fontId="3" fillId="37" borderId="41" xfId="65" applyFont="1" applyFill="1" applyBorder="1" applyAlignment="1">
      <alignment/>
    </xf>
    <xf numFmtId="0" fontId="5" fillId="37" borderId="27" xfId="65" applyFont="1" applyFill="1" applyBorder="1" applyAlignment="1">
      <alignment/>
    </xf>
    <xf numFmtId="3" fontId="3" fillId="0" borderId="84" xfId="0" applyNumberFormat="1" applyFont="1" applyBorder="1" applyAlignment="1">
      <alignment/>
    </xf>
    <xf numFmtId="0" fontId="5" fillId="34" borderId="27" xfId="55" applyFont="1" applyFill="1" applyBorder="1" applyAlignment="1">
      <alignment horizontal="center"/>
    </xf>
    <xf numFmtId="0" fontId="3" fillId="0" borderId="80" xfId="57" applyFont="1" applyFill="1" applyBorder="1" applyAlignment="1">
      <alignment horizontal="center"/>
    </xf>
    <xf numFmtId="49" fontId="3" fillId="37" borderId="44" xfId="65" applyNumberFormat="1" applyFont="1" applyFill="1" applyBorder="1" applyAlignment="1">
      <alignment horizontal="center"/>
    </xf>
    <xf numFmtId="0" fontId="5" fillId="33" borderId="27" xfId="55" applyFont="1" applyFill="1" applyBorder="1" applyAlignment="1">
      <alignment horizontal="center"/>
    </xf>
    <xf numFmtId="0" fontId="5" fillId="0" borderId="41" xfId="57" applyFont="1" applyFill="1" applyBorder="1" applyAlignment="1">
      <alignment horizontal="center"/>
    </xf>
    <xf numFmtId="0" fontId="5" fillId="0" borderId="29" xfId="57" applyFont="1" applyFill="1" applyBorder="1" applyAlignment="1">
      <alignment horizontal="center"/>
    </xf>
    <xf numFmtId="0" fontId="5" fillId="0" borderId="27" xfId="57" applyFont="1" applyFill="1" applyBorder="1" applyAlignment="1">
      <alignment horizontal="center"/>
    </xf>
    <xf numFmtId="49" fontId="3" fillId="37" borderId="29" xfId="65" applyNumberFormat="1" applyFont="1" applyFill="1" applyBorder="1" applyAlignment="1">
      <alignment horizontal="center"/>
    </xf>
    <xf numFmtId="49" fontId="3" fillId="37" borderId="80" xfId="65" applyNumberFormat="1" applyFont="1" applyFill="1" applyBorder="1" applyAlignment="1">
      <alignment horizontal="center"/>
    </xf>
    <xf numFmtId="0" fontId="3" fillId="0" borderId="28" xfId="57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3" fillId="0" borderId="88" xfId="55" applyFont="1" applyFill="1" applyBorder="1" applyAlignment="1">
      <alignment horizontal="center"/>
    </xf>
    <xf numFmtId="0" fontId="5" fillId="34" borderId="11" xfId="57" applyFont="1" applyFill="1" applyBorder="1" applyAlignment="1">
      <alignment horizontal="left"/>
    </xf>
    <xf numFmtId="0" fontId="3" fillId="0" borderId="23" xfId="57" applyFont="1" applyFill="1" applyBorder="1" applyAlignment="1">
      <alignment horizontal="left"/>
    </xf>
    <xf numFmtId="0" fontId="7" fillId="34" borderId="11" xfId="69" applyFont="1" applyFill="1" applyBorder="1" applyAlignment="1">
      <alignment horizontal="left" vertical="center"/>
    </xf>
    <xf numFmtId="0" fontId="3" fillId="37" borderId="41" xfId="0" applyFont="1" applyFill="1" applyBorder="1" applyAlignment="1">
      <alignment horizontal="center"/>
    </xf>
    <xf numFmtId="49" fontId="5" fillId="37" borderId="29" xfId="65" applyNumberFormat="1" applyFont="1" applyFill="1" applyBorder="1" applyAlignment="1">
      <alignment horizontal="center"/>
    </xf>
    <xf numFmtId="0" fontId="3" fillId="37" borderId="29" xfId="0" applyFont="1" applyFill="1" applyBorder="1" applyAlignment="1">
      <alignment horizontal="center"/>
    </xf>
    <xf numFmtId="0" fontId="5" fillId="37" borderId="29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9" fillId="35" borderId="80" xfId="0" applyFont="1" applyFill="1" applyBorder="1" applyAlignment="1">
      <alignment/>
    </xf>
    <xf numFmtId="0" fontId="7" fillId="33" borderId="27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33" borderId="80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5" fillId="33" borderId="27" xfId="0" applyFont="1" applyFill="1" applyBorder="1" applyAlignment="1">
      <alignment/>
    </xf>
    <xf numFmtId="0" fontId="3" fillId="37" borderId="23" xfId="0" applyFont="1" applyFill="1" applyBorder="1" applyAlignment="1">
      <alignment wrapText="1"/>
    </xf>
    <xf numFmtId="0" fontId="3" fillId="37" borderId="23" xfId="0" applyFont="1" applyFill="1" applyBorder="1" applyAlignment="1">
      <alignment/>
    </xf>
    <xf numFmtId="3" fontId="3" fillId="35" borderId="17" xfId="0" applyNumberFormat="1" applyFont="1" applyFill="1" applyBorder="1" applyAlignment="1">
      <alignment wrapText="1"/>
    </xf>
    <xf numFmtId="3" fontId="3" fillId="35" borderId="17" xfId="0" applyNumberFormat="1" applyFont="1" applyFill="1" applyBorder="1" applyAlignment="1">
      <alignment/>
    </xf>
    <xf numFmtId="0" fontId="9" fillId="35" borderId="17" xfId="0" applyFont="1" applyFill="1" applyBorder="1" applyAlignment="1">
      <alignment wrapText="1"/>
    </xf>
    <xf numFmtId="0" fontId="9" fillId="35" borderId="17" xfId="0" applyFont="1" applyFill="1" applyBorder="1" applyAlignment="1">
      <alignment/>
    </xf>
    <xf numFmtId="0" fontId="3" fillId="37" borderId="17" xfId="0" applyFont="1" applyFill="1" applyBorder="1" applyAlignment="1">
      <alignment wrapText="1"/>
    </xf>
    <xf numFmtId="0" fontId="5" fillId="37" borderId="17" xfId="0" applyFont="1" applyFill="1" applyBorder="1" applyAlignment="1">
      <alignment/>
    </xf>
    <xf numFmtId="0" fontId="3" fillId="35" borderId="17" xfId="56" applyFont="1" applyFill="1" applyBorder="1" applyAlignment="1">
      <alignment horizontal="left"/>
    </xf>
    <xf numFmtId="0" fontId="3" fillId="35" borderId="17" xfId="56" applyFont="1" applyFill="1" applyBorder="1" applyAlignment="1">
      <alignment horizontal="justify"/>
    </xf>
    <xf numFmtId="0" fontId="9" fillId="35" borderId="23" xfId="56" applyFont="1" applyFill="1" applyBorder="1" applyAlignment="1">
      <alignment horizontal="left"/>
    </xf>
    <xf numFmtId="0" fontId="3" fillId="35" borderId="17" xfId="56" applyFont="1" applyFill="1" applyBorder="1" applyAlignment="1">
      <alignment horizontal="left" wrapText="1"/>
    </xf>
    <xf numFmtId="0" fontId="9" fillId="35" borderId="20" xfId="0" applyFont="1" applyFill="1" applyBorder="1" applyAlignment="1">
      <alignment/>
    </xf>
    <xf numFmtId="49" fontId="7" fillId="33" borderId="11" xfId="57" applyNumberFormat="1" applyFont="1" applyFill="1" applyBorder="1" applyAlignment="1">
      <alignment wrapText="1"/>
    </xf>
    <xf numFmtId="0" fontId="9" fillId="0" borderId="17" xfId="68" applyFont="1" applyFill="1" applyBorder="1" applyAlignment="1">
      <alignment/>
    </xf>
    <xf numFmtId="0" fontId="5" fillId="33" borderId="20" xfId="57" applyFont="1" applyFill="1" applyBorder="1" applyAlignment="1">
      <alignment/>
    </xf>
    <xf numFmtId="0" fontId="3" fillId="0" borderId="14" xfId="0" applyFont="1" applyBorder="1" applyAlignment="1">
      <alignment/>
    </xf>
    <xf numFmtId="0" fontId="5" fillId="33" borderId="11" xfId="55" applyFont="1" applyFill="1" applyBorder="1" applyAlignment="1">
      <alignment horizontal="left"/>
    </xf>
    <xf numFmtId="3" fontId="9" fillId="35" borderId="42" xfId="0" applyNumberFormat="1" applyFont="1" applyFill="1" applyBorder="1" applyAlignment="1">
      <alignment/>
    </xf>
    <xf numFmtId="3" fontId="9" fillId="35" borderId="43" xfId="0" applyNumberFormat="1" applyFont="1" applyFill="1" applyBorder="1" applyAlignment="1">
      <alignment/>
    </xf>
    <xf numFmtId="3" fontId="9" fillId="35" borderId="77" xfId="0" applyNumberFormat="1" applyFont="1" applyFill="1" applyBorder="1" applyAlignment="1">
      <alignment/>
    </xf>
    <xf numFmtId="3" fontId="7" fillId="33" borderId="46" xfId="0" applyNumberFormat="1" applyFont="1" applyFill="1" applyBorder="1" applyAlignment="1">
      <alignment horizontal="right"/>
    </xf>
    <xf numFmtId="3" fontId="3" fillId="37" borderId="42" xfId="65" applyNumberFormat="1" applyFont="1" applyFill="1" applyBorder="1" applyAlignment="1">
      <alignment horizontal="right"/>
    </xf>
    <xf numFmtId="3" fontId="3" fillId="0" borderId="43" xfId="0" applyNumberFormat="1" applyFont="1" applyBorder="1" applyAlignment="1">
      <alignment horizontal="right"/>
    </xf>
    <xf numFmtId="3" fontId="5" fillId="33" borderId="77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5" fillId="33" borderId="46" xfId="55" applyNumberFormat="1" applyFont="1" applyFill="1" applyBorder="1" applyAlignment="1">
      <alignment horizontal="right"/>
    </xf>
    <xf numFmtId="3" fontId="9" fillId="35" borderId="15" xfId="0" applyNumberFormat="1" applyFont="1" applyFill="1" applyBorder="1" applyAlignment="1">
      <alignment/>
    </xf>
    <xf numFmtId="3" fontId="9" fillId="35" borderId="18" xfId="0" applyNumberFormat="1" applyFont="1" applyFill="1" applyBorder="1" applyAlignment="1">
      <alignment/>
    </xf>
    <xf numFmtId="3" fontId="9" fillId="35" borderId="21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5" fillId="34" borderId="21" xfId="0" applyNumberFormat="1" applyFont="1" applyFill="1" applyBorder="1" applyAlignment="1">
      <alignment/>
    </xf>
    <xf numFmtId="3" fontId="9" fillId="35" borderId="23" xfId="0" applyNumberFormat="1" applyFont="1" applyFill="1" applyBorder="1" applyAlignment="1">
      <alignment/>
    </xf>
    <xf numFmtId="3" fontId="9" fillId="35" borderId="17" xfId="0" applyNumberFormat="1" applyFont="1" applyFill="1" applyBorder="1" applyAlignment="1">
      <alignment/>
    </xf>
    <xf numFmtId="3" fontId="3" fillId="35" borderId="17" xfId="68" applyNumberFormat="1" applyFont="1" applyFill="1" applyBorder="1" applyAlignment="1">
      <alignment/>
    </xf>
    <xf numFmtId="3" fontId="9" fillId="35" borderId="20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 horizontal="right"/>
    </xf>
    <xf numFmtId="3" fontId="5" fillId="34" borderId="20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49" fontId="3" fillId="37" borderId="67" xfId="65" applyNumberFormat="1" applyFont="1" applyFill="1" applyBorder="1" applyAlignment="1">
      <alignment horizontal="right"/>
    </xf>
    <xf numFmtId="0" fontId="3" fillId="37" borderId="68" xfId="65" applyFont="1" applyFill="1" applyBorder="1" applyAlignment="1">
      <alignment/>
    </xf>
    <xf numFmtId="0" fontId="3" fillId="37" borderId="29" xfId="0" applyFont="1" applyFill="1" applyBorder="1" applyAlignment="1">
      <alignment horizontal="center"/>
    </xf>
    <xf numFmtId="3" fontId="7" fillId="33" borderId="89" xfId="69" applyNumberFormat="1" applyFont="1" applyFill="1" applyBorder="1" applyAlignment="1">
      <alignment horizontal="right"/>
    </xf>
    <xf numFmtId="0" fontId="6" fillId="0" borderId="90" xfId="57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 2010-2" xfId="56"/>
    <cellStyle name="Normal_Sheet1 2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2005.a.PROJEKT-1 lugemine" xfId="65"/>
    <cellStyle name="Обычный_2008-1lugem" xfId="66"/>
    <cellStyle name="Обычный_2012.a.21.11." xfId="67"/>
    <cellStyle name="Обычный_LvK Sillamae linna 2012.aasta eelarve Lisa" xfId="68"/>
    <cellStyle name="Обычный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7.00390625" style="0" customWidth="1"/>
    <col min="2" max="2" width="3.421875" style="0" customWidth="1"/>
    <col min="3" max="3" width="40.8515625" style="0" customWidth="1"/>
    <col min="4" max="4" width="13.421875" style="0" customWidth="1"/>
    <col min="5" max="5" width="10.28125" style="0" customWidth="1"/>
    <col min="6" max="6" width="10.7109375" style="0" customWidth="1"/>
  </cols>
  <sheetData>
    <row r="1" spans="1:6" ht="15">
      <c r="A1" s="102"/>
      <c r="B1" s="102"/>
      <c r="C1" s="102"/>
      <c r="D1" s="103" t="s">
        <v>0</v>
      </c>
      <c r="E1" s="102"/>
      <c r="F1" s="102"/>
    </row>
    <row r="2" spans="1:6" ht="15">
      <c r="A2" s="102"/>
      <c r="B2" s="102"/>
      <c r="C2" s="102"/>
      <c r="D2" s="103" t="s">
        <v>1</v>
      </c>
      <c r="E2" s="102"/>
      <c r="F2" s="102"/>
    </row>
    <row r="3" spans="1:6" ht="15">
      <c r="A3" s="102"/>
      <c r="B3" s="102"/>
      <c r="C3" s="102"/>
      <c r="D3" s="103" t="s">
        <v>2</v>
      </c>
      <c r="E3" s="102"/>
      <c r="F3" s="102"/>
    </row>
    <row r="4" spans="1:6" ht="15">
      <c r="A4" s="102"/>
      <c r="B4" s="102"/>
      <c r="C4" s="103"/>
      <c r="D4" s="103" t="s">
        <v>153</v>
      </c>
      <c r="E4" s="102"/>
      <c r="F4" s="102"/>
    </row>
    <row r="5" spans="1:6" ht="15.75" thickBot="1">
      <c r="A5" s="104" t="s">
        <v>3</v>
      </c>
      <c r="B5" s="104"/>
      <c r="C5" s="104"/>
      <c r="D5" s="105"/>
      <c r="E5" s="106"/>
      <c r="F5" s="102"/>
    </row>
    <row r="6" spans="1:6" ht="39" thickBot="1">
      <c r="A6" s="52" t="s">
        <v>4</v>
      </c>
      <c r="B6" s="352" t="s">
        <v>5</v>
      </c>
      <c r="C6" s="352"/>
      <c r="D6" s="53" t="s">
        <v>6</v>
      </c>
      <c r="E6" s="54" t="s">
        <v>7</v>
      </c>
      <c r="F6" s="55" t="s">
        <v>8</v>
      </c>
    </row>
    <row r="7" spans="1:6" ht="15.75" thickBot="1">
      <c r="A7" s="107" t="s">
        <v>9</v>
      </c>
      <c r="B7" s="108"/>
      <c r="C7" s="109"/>
      <c r="D7" s="1">
        <f>SUM(D8,D12,D14,D18)</f>
        <v>13246978</v>
      </c>
      <c r="E7" s="2">
        <f>SUM(E8,E12,E14,E18)</f>
        <v>31868</v>
      </c>
      <c r="F7" s="3">
        <f aca="true" t="shared" si="0" ref="F7:F12">SUM(D7:E7)</f>
        <v>13278846</v>
      </c>
    </row>
    <row r="8" spans="1:6" ht="15.75" thickBot="1">
      <c r="A8" s="110">
        <v>30</v>
      </c>
      <c r="B8" s="111" t="s">
        <v>10</v>
      </c>
      <c r="C8" s="112"/>
      <c r="D8" s="4">
        <f>SUM(D9:D11)</f>
        <v>7235967</v>
      </c>
      <c r="E8" s="5">
        <f>SUM(E9:E11)</f>
        <v>0</v>
      </c>
      <c r="F8" s="6">
        <f t="shared" si="0"/>
        <v>7235967</v>
      </c>
    </row>
    <row r="9" spans="1:6" ht="15">
      <c r="A9" s="113"/>
      <c r="B9" s="114"/>
      <c r="C9" s="115" t="s">
        <v>11</v>
      </c>
      <c r="D9" s="7">
        <v>7144967</v>
      </c>
      <c r="E9" s="8">
        <v>0</v>
      </c>
      <c r="F9" s="9">
        <f t="shared" si="0"/>
        <v>7144967</v>
      </c>
    </row>
    <row r="10" spans="1:6" ht="15">
      <c r="A10" s="116"/>
      <c r="B10" s="117"/>
      <c r="C10" s="118" t="s">
        <v>12</v>
      </c>
      <c r="D10" s="10">
        <v>84000</v>
      </c>
      <c r="E10" s="11">
        <v>0</v>
      </c>
      <c r="F10" s="12">
        <f t="shared" si="0"/>
        <v>84000</v>
      </c>
    </row>
    <row r="11" spans="1:6" ht="15.75" thickBot="1">
      <c r="A11" s="119"/>
      <c r="B11" s="120"/>
      <c r="C11" s="121" t="s">
        <v>13</v>
      </c>
      <c r="D11" s="13">
        <v>7000</v>
      </c>
      <c r="E11" s="14">
        <v>0</v>
      </c>
      <c r="F11" s="15">
        <f t="shared" si="0"/>
        <v>7000</v>
      </c>
    </row>
    <row r="12" spans="1:6" ht="15.75" thickBot="1">
      <c r="A12" s="110">
        <v>32</v>
      </c>
      <c r="B12" s="122" t="s">
        <v>14</v>
      </c>
      <c r="C12" s="112"/>
      <c r="D12" s="4">
        <v>1478856</v>
      </c>
      <c r="E12" s="16">
        <v>6752</v>
      </c>
      <c r="F12" s="17">
        <f t="shared" si="0"/>
        <v>1485608</v>
      </c>
    </row>
    <row r="13" spans="1:6" ht="15.75" thickBot="1">
      <c r="A13" s="123"/>
      <c r="B13" s="124"/>
      <c r="C13" s="125"/>
      <c r="D13" s="18"/>
      <c r="E13" s="19"/>
      <c r="F13" s="9"/>
    </row>
    <row r="14" spans="1:6" ht="15.75" thickBot="1">
      <c r="A14" s="126">
        <v>35</v>
      </c>
      <c r="B14" s="127" t="s">
        <v>15</v>
      </c>
      <c r="C14" s="128"/>
      <c r="D14" s="20">
        <f>SUM(D15:D17)</f>
        <v>4462206</v>
      </c>
      <c r="E14" s="21">
        <f>SUM(E15:E17)</f>
        <v>19712</v>
      </c>
      <c r="F14" s="22">
        <f>SUM(F15:F17)</f>
        <v>4481918</v>
      </c>
    </row>
    <row r="15" spans="1:6" ht="15">
      <c r="A15" s="113"/>
      <c r="B15" s="114"/>
      <c r="C15" s="115" t="s">
        <v>16</v>
      </c>
      <c r="D15" s="23">
        <v>1617892</v>
      </c>
      <c r="E15" s="24">
        <v>0</v>
      </c>
      <c r="F15" s="12">
        <f aca="true" t="shared" si="1" ref="F15:F27">SUM(D15:E15)</f>
        <v>1617892</v>
      </c>
    </row>
    <row r="16" spans="1:6" ht="15">
      <c r="A16" s="116"/>
      <c r="B16" s="117"/>
      <c r="C16" s="129" t="s">
        <v>17</v>
      </c>
      <c r="D16" s="25">
        <v>2655602</v>
      </c>
      <c r="E16" s="11">
        <v>0</v>
      </c>
      <c r="F16" s="12">
        <f t="shared" si="1"/>
        <v>2655602</v>
      </c>
    </row>
    <row r="17" spans="1:6" ht="15.75" thickBot="1">
      <c r="A17" s="116"/>
      <c r="B17" s="117"/>
      <c r="C17" s="130" t="s">
        <v>18</v>
      </c>
      <c r="D17" s="26">
        <v>188712</v>
      </c>
      <c r="E17" s="27">
        <v>19712</v>
      </c>
      <c r="F17" s="15">
        <f t="shared" si="1"/>
        <v>208424</v>
      </c>
    </row>
    <row r="18" spans="1:6" ht="15.75" thickBot="1">
      <c r="A18" s="126">
        <v>38</v>
      </c>
      <c r="B18" s="127" t="s">
        <v>19</v>
      </c>
      <c r="C18" s="128"/>
      <c r="D18" s="28">
        <f>SUM(D19:D22)</f>
        <v>69949</v>
      </c>
      <c r="E18" s="5">
        <f>SUM(E19:E22)</f>
        <v>5404</v>
      </c>
      <c r="F18" s="29">
        <f t="shared" si="1"/>
        <v>75353</v>
      </c>
    </row>
    <row r="19" spans="1:6" ht="15">
      <c r="A19" s="131"/>
      <c r="B19" s="132"/>
      <c r="C19" s="133" t="s">
        <v>20</v>
      </c>
      <c r="D19" s="30">
        <v>2000</v>
      </c>
      <c r="E19" s="19">
        <v>2000</v>
      </c>
      <c r="F19" s="9">
        <f t="shared" si="1"/>
        <v>4000</v>
      </c>
    </row>
    <row r="20" spans="1:6" ht="15">
      <c r="A20" s="134"/>
      <c r="B20" s="135"/>
      <c r="C20" s="136" t="s">
        <v>21</v>
      </c>
      <c r="D20" s="31">
        <v>45000</v>
      </c>
      <c r="E20" s="11">
        <v>0</v>
      </c>
      <c r="F20" s="12">
        <f t="shared" si="1"/>
        <v>45000</v>
      </c>
    </row>
    <row r="21" spans="1:6" ht="26.25">
      <c r="A21" s="113"/>
      <c r="B21" s="114"/>
      <c r="C21" s="137" t="s">
        <v>22</v>
      </c>
      <c r="D21" s="32">
        <v>5000</v>
      </c>
      <c r="E21" s="11">
        <v>0</v>
      </c>
      <c r="F21" s="12">
        <f t="shared" si="1"/>
        <v>5000</v>
      </c>
    </row>
    <row r="22" spans="1:6" ht="15.75" thickBot="1">
      <c r="A22" s="138"/>
      <c r="B22" s="139"/>
      <c r="C22" s="121" t="s">
        <v>23</v>
      </c>
      <c r="D22" s="33">
        <v>17949</v>
      </c>
      <c r="E22" s="27">
        <v>3404</v>
      </c>
      <c r="F22" s="15">
        <f t="shared" si="1"/>
        <v>21353</v>
      </c>
    </row>
    <row r="23" spans="1:6" ht="15.75" thickBot="1">
      <c r="A23" s="107" t="s">
        <v>24</v>
      </c>
      <c r="B23" s="108"/>
      <c r="C23" s="109"/>
      <c r="D23" s="1">
        <f>SUM(D24,D28)</f>
        <v>12632056</v>
      </c>
      <c r="E23" s="2">
        <f>SUM(E24,E28)</f>
        <v>42304</v>
      </c>
      <c r="F23" s="34">
        <f t="shared" si="1"/>
        <v>12674360</v>
      </c>
    </row>
    <row r="24" spans="1:6" ht="15.75" thickBot="1">
      <c r="A24" s="140">
        <v>4</v>
      </c>
      <c r="B24" s="141" t="s">
        <v>25</v>
      </c>
      <c r="C24" s="142"/>
      <c r="D24" s="35">
        <f>SUM(D25:D27)</f>
        <v>1430923</v>
      </c>
      <c r="E24" s="36">
        <f>SUM(E25:E27)</f>
        <v>-10500</v>
      </c>
      <c r="F24" s="37">
        <f t="shared" si="1"/>
        <v>1420423</v>
      </c>
    </row>
    <row r="25" spans="1:6" ht="15">
      <c r="A25" s="116"/>
      <c r="B25" s="143"/>
      <c r="C25" s="118" t="s">
        <v>26</v>
      </c>
      <c r="D25" s="38">
        <v>825011</v>
      </c>
      <c r="E25" s="39"/>
      <c r="F25" s="12">
        <f t="shared" si="1"/>
        <v>825011</v>
      </c>
    </row>
    <row r="26" spans="1:6" ht="15">
      <c r="A26" s="116"/>
      <c r="B26" s="117"/>
      <c r="C26" s="144" t="s">
        <v>27</v>
      </c>
      <c r="D26" s="38">
        <v>590912</v>
      </c>
      <c r="E26" s="39">
        <v>-10500</v>
      </c>
      <c r="F26" s="12">
        <f t="shared" si="1"/>
        <v>580412</v>
      </c>
    </row>
    <row r="27" spans="1:6" ht="15.75" thickBot="1">
      <c r="A27" s="116"/>
      <c r="B27" s="117"/>
      <c r="C27" s="118" t="s">
        <v>28</v>
      </c>
      <c r="D27" s="25">
        <v>15000</v>
      </c>
      <c r="E27" s="39">
        <v>0</v>
      </c>
      <c r="F27" s="12">
        <f t="shared" si="1"/>
        <v>15000</v>
      </c>
    </row>
    <row r="28" spans="1:6" ht="15.75" thickBot="1">
      <c r="A28" s="126">
        <v>5</v>
      </c>
      <c r="B28" s="127" t="s">
        <v>29</v>
      </c>
      <c r="C28" s="128"/>
      <c r="D28" s="20">
        <f>SUM(D29:D31)</f>
        <v>11201133</v>
      </c>
      <c r="E28" s="21">
        <f>SUM(E29:E31)</f>
        <v>52804</v>
      </c>
      <c r="F28" s="22">
        <f>SUM(F29:F31)</f>
        <v>11253937</v>
      </c>
    </row>
    <row r="29" spans="1:6" ht="15">
      <c r="A29" s="113"/>
      <c r="B29" s="114"/>
      <c r="C29" s="115" t="s">
        <v>30</v>
      </c>
      <c r="D29" s="23">
        <v>7857322</v>
      </c>
      <c r="E29" s="39">
        <v>-22836</v>
      </c>
      <c r="F29" s="12">
        <f>SUM(D29:E29)</f>
        <v>7834486</v>
      </c>
    </row>
    <row r="30" spans="1:6" ht="15">
      <c r="A30" s="116"/>
      <c r="B30" s="117"/>
      <c r="C30" s="118" t="s">
        <v>31</v>
      </c>
      <c r="D30" s="38">
        <v>3313374</v>
      </c>
      <c r="E30" s="39">
        <v>75640</v>
      </c>
      <c r="F30" s="12">
        <f>SUM(D30:E30)</f>
        <v>3389014</v>
      </c>
    </row>
    <row r="31" spans="1:6" ht="15.75" thickBot="1">
      <c r="A31" s="138"/>
      <c r="B31" s="139"/>
      <c r="C31" s="121" t="s">
        <v>32</v>
      </c>
      <c r="D31" s="40">
        <v>30437</v>
      </c>
      <c r="E31" s="41">
        <v>0</v>
      </c>
      <c r="F31" s="15">
        <f>SUM(D31:E31)</f>
        <v>30437</v>
      </c>
    </row>
    <row r="32" spans="1:6" ht="15.75" thickBot="1">
      <c r="A32" s="145" t="s">
        <v>33</v>
      </c>
      <c r="B32" s="146"/>
      <c r="C32" s="147"/>
      <c r="D32" s="42">
        <f>D7-D23</f>
        <v>614922</v>
      </c>
      <c r="E32" s="43">
        <f>E7-E23</f>
        <v>-10436</v>
      </c>
      <c r="F32" s="44">
        <f>F7-F23</f>
        <v>604486</v>
      </c>
    </row>
    <row r="33" spans="1:6" ht="15.75" thickBot="1">
      <c r="A33" s="123"/>
      <c r="B33" s="124"/>
      <c r="C33" s="125"/>
      <c r="D33" s="18"/>
      <c r="E33" s="8"/>
      <c r="F33" s="45"/>
    </row>
    <row r="34" spans="1:6" ht="15.75" thickBot="1">
      <c r="A34" s="148" t="s">
        <v>34</v>
      </c>
      <c r="B34" s="149"/>
      <c r="C34" s="150"/>
      <c r="D34" s="42">
        <f>D35+D36+D37+D38+D39</f>
        <v>-871872</v>
      </c>
      <c r="E34" s="43">
        <f>E35+E36+E37+E38+E39</f>
        <v>10436</v>
      </c>
      <c r="F34" s="44">
        <f>F35+F36+F37+F38+F39</f>
        <v>-861436</v>
      </c>
    </row>
    <row r="35" spans="1:6" ht="15">
      <c r="A35" s="113"/>
      <c r="B35" s="114"/>
      <c r="C35" s="115" t="s">
        <v>35</v>
      </c>
      <c r="D35" s="168">
        <v>30000</v>
      </c>
      <c r="E35" s="173">
        <v>0</v>
      </c>
      <c r="F35" s="177">
        <f>SUM(D35:E35)</f>
        <v>30000</v>
      </c>
    </row>
    <row r="36" spans="1:6" ht="15">
      <c r="A36" s="138"/>
      <c r="B36" s="151"/>
      <c r="C36" s="121" t="s">
        <v>36</v>
      </c>
      <c r="D36" s="169">
        <v>-963973</v>
      </c>
      <c r="E36" s="174">
        <v>40436</v>
      </c>
      <c r="F36" s="41">
        <f>SUM(D36:E36)</f>
        <v>-923537</v>
      </c>
    </row>
    <row r="37" spans="1:6" ht="26.25">
      <c r="A37" s="166"/>
      <c r="B37" s="135"/>
      <c r="C37" s="167" t="s">
        <v>37</v>
      </c>
      <c r="D37" s="170">
        <v>121439</v>
      </c>
      <c r="E37" s="175">
        <v>-30000</v>
      </c>
      <c r="F37" s="39">
        <f>SUM(D37:E37)</f>
        <v>91439</v>
      </c>
    </row>
    <row r="38" spans="1:6" ht="15">
      <c r="A38" s="113"/>
      <c r="B38" s="165"/>
      <c r="C38" s="115" t="s">
        <v>38</v>
      </c>
      <c r="D38" s="171">
        <v>3000</v>
      </c>
      <c r="E38" s="173">
        <v>0</v>
      </c>
      <c r="F38" s="24">
        <f>SUM(D38:E38)</f>
        <v>3000</v>
      </c>
    </row>
    <row r="39" spans="1:6" ht="15.75" thickBot="1">
      <c r="A39" s="138"/>
      <c r="B39" s="151"/>
      <c r="C39" s="121" t="s">
        <v>39</v>
      </c>
      <c r="D39" s="169">
        <v>-62338</v>
      </c>
      <c r="E39" s="174">
        <v>0</v>
      </c>
      <c r="F39" s="41">
        <f>SUM(D39:E39)</f>
        <v>-62338</v>
      </c>
    </row>
    <row r="40" spans="1:6" ht="15.75" thickBot="1">
      <c r="A40" s="107" t="s">
        <v>40</v>
      </c>
      <c r="B40" s="108"/>
      <c r="C40" s="152"/>
      <c r="D40" s="43">
        <f>D32+D34</f>
        <v>-256950</v>
      </c>
      <c r="E40" s="176">
        <f>E32+E34</f>
        <v>0</v>
      </c>
      <c r="F40" s="43">
        <f>F32+F34</f>
        <v>-256950</v>
      </c>
    </row>
    <row r="41" spans="1:6" ht="15.75" thickBot="1">
      <c r="A41" s="153"/>
      <c r="B41" s="154"/>
      <c r="C41" s="155"/>
      <c r="D41" s="172"/>
      <c r="E41" s="9"/>
      <c r="F41" s="9"/>
    </row>
    <row r="42" spans="1:6" ht="15.75" thickBot="1">
      <c r="A42" s="156" t="s">
        <v>41</v>
      </c>
      <c r="B42" s="157"/>
      <c r="C42" s="158"/>
      <c r="D42" s="42">
        <f>D43+D45</f>
        <v>-452311</v>
      </c>
      <c r="E42" s="43">
        <f>E43+E45</f>
        <v>0</v>
      </c>
      <c r="F42" s="44">
        <f>F43+F45</f>
        <v>-452311</v>
      </c>
    </row>
    <row r="43" spans="1:6" ht="15">
      <c r="A43" s="113"/>
      <c r="B43" s="159" t="s">
        <v>42</v>
      </c>
      <c r="C43" s="160"/>
      <c r="D43" s="47">
        <f>D44</f>
        <v>225000</v>
      </c>
      <c r="E43" s="48">
        <f>E44</f>
        <v>0</v>
      </c>
      <c r="F43" s="12">
        <f>SUM(D43:E43)</f>
        <v>225000</v>
      </c>
    </row>
    <row r="44" spans="1:6" ht="33" customHeight="1">
      <c r="A44" s="161"/>
      <c r="B44" s="115"/>
      <c r="C44" s="162" t="s">
        <v>43</v>
      </c>
      <c r="D44" s="49">
        <v>225000</v>
      </c>
      <c r="E44" s="39">
        <v>0</v>
      </c>
      <c r="F44" s="12">
        <f>SUM(D44:E44)</f>
        <v>225000</v>
      </c>
    </row>
    <row r="45" spans="1:6" ht="15.75" thickBot="1">
      <c r="A45" s="138"/>
      <c r="B45" s="139" t="s">
        <v>44</v>
      </c>
      <c r="C45" s="163"/>
      <c r="D45" s="50">
        <v>-677311</v>
      </c>
      <c r="E45" s="41">
        <v>0</v>
      </c>
      <c r="F45" s="15">
        <f>SUM(D45:E45)</f>
        <v>-677311</v>
      </c>
    </row>
    <row r="46" spans="1:6" ht="33" customHeight="1" thickBot="1">
      <c r="A46" s="107"/>
      <c r="B46" s="108"/>
      <c r="C46" s="164" t="s">
        <v>45</v>
      </c>
      <c r="D46" s="46">
        <v>-709261</v>
      </c>
      <c r="E46" s="51">
        <v>0</v>
      </c>
      <c r="F46" s="3">
        <f>SUM(D46:E46)</f>
        <v>-709261</v>
      </c>
    </row>
    <row r="48" ht="15">
      <c r="F48" s="90">
        <f>F40+F42-F46</f>
        <v>0</v>
      </c>
    </row>
  </sheetData>
  <sheetProtection/>
  <mergeCells count="1">
    <mergeCell ref="B6:C6"/>
  </mergeCells>
  <printOptions/>
  <pageMargins left="0.7480314960629921" right="0.7480314960629921" top="0.53" bottom="0.51" header="0.5118110236220472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3">
      <selection activeCell="C14" sqref="C14"/>
    </sheetView>
  </sheetViews>
  <sheetFormatPr defaultColWidth="9.140625" defaultRowHeight="15"/>
  <cols>
    <col min="1" max="1" width="11.7109375" style="0" customWidth="1"/>
    <col min="2" max="2" width="38.28125" style="0" customWidth="1"/>
    <col min="3" max="3" width="11.00390625" style="0" customWidth="1"/>
    <col min="4" max="4" width="11.28125" style="0" customWidth="1"/>
    <col min="5" max="5" width="11.140625" style="0" customWidth="1"/>
  </cols>
  <sheetData>
    <row r="1" spans="1:5" ht="15">
      <c r="A1" s="102"/>
      <c r="B1" s="178" t="s">
        <v>46</v>
      </c>
      <c r="C1" s="102"/>
      <c r="D1" s="102"/>
      <c r="E1" s="102"/>
    </row>
    <row r="2" spans="1:5" ht="15.75" thickBot="1">
      <c r="A2" s="102"/>
      <c r="B2" s="102"/>
      <c r="C2" s="102"/>
      <c r="D2" s="102"/>
      <c r="E2" s="102"/>
    </row>
    <row r="3" spans="1:5" ht="39" thickBot="1">
      <c r="A3" s="179" t="s">
        <v>4</v>
      </c>
      <c r="B3" s="180" t="s">
        <v>47</v>
      </c>
      <c r="C3" s="181" t="s">
        <v>48</v>
      </c>
      <c r="D3" s="195" t="s">
        <v>7</v>
      </c>
      <c r="E3" s="204" t="s">
        <v>8</v>
      </c>
    </row>
    <row r="4" spans="1:5" ht="15.75" thickBot="1">
      <c r="A4" s="282">
        <v>30</v>
      </c>
      <c r="B4" s="182" t="s">
        <v>10</v>
      </c>
      <c r="C4" s="56">
        <v>7235967</v>
      </c>
      <c r="D4" s="196">
        <f>D5</f>
        <v>0</v>
      </c>
      <c r="E4" s="56">
        <f aca="true" t="shared" si="0" ref="E4:E10">SUM(C4:D4)</f>
        <v>7235967</v>
      </c>
    </row>
    <row r="5" spans="1:5" ht="15.75" thickBot="1">
      <c r="A5" s="283"/>
      <c r="B5" s="183"/>
      <c r="C5" s="57"/>
      <c r="D5" s="197"/>
      <c r="E5" s="41"/>
    </row>
    <row r="6" spans="1:5" ht="15.75" thickBot="1">
      <c r="A6" s="282">
        <v>32</v>
      </c>
      <c r="B6" s="184" t="s">
        <v>14</v>
      </c>
      <c r="C6" s="56">
        <v>1478856</v>
      </c>
      <c r="D6" s="196">
        <f>SUM(D7,D8)</f>
        <v>6752</v>
      </c>
      <c r="E6" s="56">
        <f t="shared" si="0"/>
        <v>1485608</v>
      </c>
    </row>
    <row r="7" spans="1:5" ht="30" customHeight="1">
      <c r="A7" s="284" t="s">
        <v>49</v>
      </c>
      <c r="B7" s="185" t="s">
        <v>50</v>
      </c>
      <c r="C7" s="58">
        <v>0</v>
      </c>
      <c r="D7" s="173">
        <v>1300</v>
      </c>
      <c r="E7" s="58">
        <f>SUM(C7:D7)</f>
        <v>1300</v>
      </c>
    </row>
    <row r="8" spans="1:5" ht="30" customHeight="1" thickBot="1">
      <c r="A8" s="186">
        <v>3221</v>
      </c>
      <c r="B8" s="187" t="s">
        <v>51</v>
      </c>
      <c r="C8" s="59">
        <v>26003</v>
      </c>
      <c r="D8" s="174">
        <v>5452</v>
      </c>
      <c r="E8" s="59">
        <f>SUM(C8:D8)</f>
        <v>31455</v>
      </c>
    </row>
    <row r="9" spans="1:5" ht="15.75" thickBot="1">
      <c r="A9" s="285">
        <v>3500.352</v>
      </c>
      <c r="B9" s="188" t="s">
        <v>15</v>
      </c>
      <c r="C9" s="2">
        <f>SUM(C10,C11,C12)</f>
        <v>4462206</v>
      </c>
      <c r="D9" s="198">
        <f>D12</f>
        <v>19712</v>
      </c>
      <c r="E9" s="2">
        <f t="shared" si="0"/>
        <v>4481918</v>
      </c>
    </row>
    <row r="10" spans="1:5" ht="15">
      <c r="A10" s="286" t="s">
        <v>52</v>
      </c>
      <c r="B10" s="189" t="s">
        <v>53</v>
      </c>
      <c r="C10" s="60">
        <v>1617892</v>
      </c>
      <c r="D10" s="199">
        <v>0</v>
      </c>
      <c r="E10" s="205">
        <f t="shared" si="0"/>
        <v>1617892</v>
      </c>
    </row>
    <row r="11" spans="1:5" ht="15.75" thickBot="1">
      <c r="A11" s="287" t="s">
        <v>54</v>
      </c>
      <c r="B11" s="190" t="s">
        <v>55</v>
      </c>
      <c r="C11" s="61">
        <v>2655602</v>
      </c>
      <c r="D11" s="200">
        <v>0</v>
      </c>
      <c r="E11" s="61">
        <f>SUM(C11:D11)</f>
        <v>2655602</v>
      </c>
    </row>
    <row r="12" spans="1:5" ht="15.75" thickBot="1">
      <c r="A12" s="288">
        <v>3500</v>
      </c>
      <c r="B12" s="191" t="s">
        <v>56</v>
      </c>
      <c r="C12" s="62">
        <v>188712</v>
      </c>
      <c r="D12" s="201">
        <f>SUM(D13:D14)</f>
        <v>19712</v>
      </c>
      <c r="E12" s="206">
        <f aca="true" t="shared" si="1" ref="E12:E18">SUM(C12:D12)</f>
        <v>208424</v>
      </c>
    </row>
    <row r="13" spans="1:5" ht="26.25">
      <c r="A13" s="289" t="s">
        <v>57</v>
      </c>
      <c r="B13" s="192" t="s">
        <v>58</v>
      </c>
      <c r="C13" s="63">
        <v>61615</v>
      </c>
      <c r="D13" s="175">
        <v>-911</v>
      </c>
      <c r="E13" s="39">
        <f t="shared" si="1"/>
        <v>60704</v>
      </c>
    </row>
    <row r="14" spans="1:5" ht="15.75" thickBot="1">
      <c r="A14" s="290" t="s">
        <v>57</v>
      </c>
      <c r="B14" s="193" t="s">
        <v>59</v>
      </c>
      <c r="C14" s="41">
        <v>43226</v>
      </c>
      <c r="D14" s="174">
        <v>20623</v>
      </c>
      <c r="E14" s="41">
        <f t="shared" si="1"/>
        <v>63849</v>
      </c>
    </row>
    <row r="15" spans="1:5" ht="15.75" thickBot="1">
      <c r="A15" s="282">
        <v>3825.388</v>
      </c>
      <c r="B15" s="294" t="s">
        <v>19</v>
      </c>
      <c r="C15" s="56">
        <v>69949</v>
      </c>
      <c r="D15" s="196">
        <f>D16+D17</f>
        <v>5404</v>
      </c>
      <c r="E15" s="56">
        <f t="shared" si="1"/>
        <v>75353</v>
      </c>
    </row>
    <row r="16" spans="1:5" ht="15">
      <c r="A16" s="293">
        <v>3880</v>
      </c>
      <c r="B16" s="295" t="s">
        <v>20</v>
      </c>
      <c r="C16" s="64">
        <v>2000</v>
      </c>
      <c r="D16" s="202">
        <v>2000</v>
      </c>
      <c r="E16" s="207">
        <f>SUM(C16:D16)</f>
        <v>4000</v>
      </c>
    </row>
    <row r="17" spans="1:5" ht="15.75" thickBot="1">
      <c r="A17" s="291">
        <v>3888</v>
      </c>
      <c r="B17" s="275" t="s">
        <v>60</v>
      </c>
      <c r="C17" s="59">
        <v>17949</v>
      </c>
      <c r="D17" s="174">
        <v>3404</v>
      </c>
      <c r="E17" s="59">
        <f t="shared" si="1"/>
        <v>21353</v>
      </c>
    </row>
    <row r="18" spans="1:5" ht="15.75" thickBot="1">
      <c r="A18" s="292"/>
      <c r="B18" s="296" t="s">
        <v>61</v>
      </c>
      <c r="C18" s="65">
        <f>SUM(C4,C6,C9,C15)</f>
        <v>13246978</v>
      </c>
      <c r="D18" s="203">
        <f>SUM(D4,D6,D9,D15)</f>
        <v>31868</v>
      </c>
      <c r="E18" s="208">
        <f t="shared" si="1"/>
        <v>13278846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I62" sqref="I62"/>
    </sheetView>
  </sheetViews>
  <sheetFormatPr defaultColWidth="9.140625" defaultRowHeight="15"/>
  <cols>
    <col min="2" max="2" width="33.8515625" style="0" customWidth="1"/>
    <col min="3" max="3" width="12.28125" style="0" customWidth="1"/>
    <col min="4" max="5" width="10.8515625" style="0" customWidth="1"/>
  </cols>
  <sheetData>
    <row r="1" spans="1:5" ht="15">
      <c r="A1" s="102"/>
      <c r="B1" s="178" t="s">
        <v>62</v>
      </c>
      <c r="C1" s="102"/>
      <c r="D1" s="102"/>
      <c r="E1" s="102"/>
    </row>
    <row r="2" spans="1:5" ht="15.75" thickBot="1">
      <c r="A2" s="102"/>
      <c r="B2" s="102"/>
      <c r="C2" s="102"/>
      <c r="D2" s="102"/>
      <c r="E2" s="102"/>
    </row>
    <row r="3" spans="1:5" ht="39" thickBot="1">
      <c r="A3" s="209" t="s">
        <v>4</v>
      </c>
      <c r="B3" s="210" t="s">
        <v>63</v>
      </c>
      <c r="C3" s="211" t="s">
        <v>48</v>
      </c>
      <c r="D3" s="212" t="s">
        <v>7</v>
      </c>
      <c r="E3" s="213" t="s">
        <v>8</v>
      </c>
    </row>
    <row r="4" spans="1:5" ht="15.75" thickBot="1">
      <c r="A4" s="214" t="s">
        <v>64</v>
      </c>
      <c r="B4" s="215" t="s">
        <v>65</v>
      </c>
      <c r="C4" s="93">
        <v>1219091</v>
      </c>
      <c r="D4" s="94">
        <f>SUM(D5,D9)</f>
        <v>-12377</v>
      </c>
      <c r="E4" s="95">
        <f>SUM(C4:D4)</f>
        <v>1206714</v>
      </c>
    </row>
    <row r="5" spans="1:5" ht="15.75" thickBot="1">
      <c r="A5" s="66" t="s">
        <v>66</v>
      </c>
      <c r="B5" s="67" t="s">
        <v>67</v>
      </c>
      <c r="C5" s="96">
        <v>879053</v>
      </c>
      <c r="D5" s="97">
        <f>D6</f>
        <v>623</v>
      </c>
      <c r="E5" s="98">
        <f>SUM(C5:D5)</f>
        <v>879676</v>
      </c>
    </row>
    <row r="6" spans="1:5" ht="15">
      <c r="A6" s="68">
        <v>50</v>
      </c>
      <c r="B6" s="69" t="s">
        <v>68</v>
      </c>
      <c r="C6" s="225">
        <v>740069</v>
      </c>
      <c r="D6" s="226">
        <v>623</v>
      </c>
      <c r="E6" s="227">
        <f>SUM(C6:D6)</f>
        <v>740692</v>
      </c>
    </row>
    <row r="7" spans="1:5" ht="15">
      <c r="A7" s="228"/>
      <c r="B7" s="229"/>
      <c r="C7" s="230"/>
      <c r="D7" s="229"/>
      <c r="E7" s="231"/>
    </row>
    <row r="8" spans="1:5" ht="15">
      <c r="A8" s="70" t="s">
        <v>69</v>
      </c>
      <c r="B8" s="71" t="s">
        <v>70</v>
      </c>
      <c r="C8" s="230"/>
      <c r="D8" s="229"/>
      <c r="E8" s="231"/>
    </row>
    <row r="9" spans="1:5" ht="15">
      <c r="A9" s="72" t="s">
        <v>71</v>
      </c>
      <c r="B9" s="73" t="s">
        <v>59</v>
      </c>
      <c r="C9" s="230">
        <v>21000</v>
      </c>
      <c r="D9" s="229">
        <v>-13000</v>
      </c>
      <c r="E9" s="231">
        <f>SUM(C9:D9)</f>
        <v>8000</v>
      </c>
    </row>
    <row r="10" spans="1:5" ht="15.75" thickBot="1">
      <c r="A10" s="232"/>
      <c r="B10" s="233"/>
      <c r="C10" s="234"/>
      <c r="D10" s="233"/>
      <c r="E10" s="235"/>
    </row>
    <row r="11" spans="1:5" ht="15.75" thickBot="1">
      <c r="A11" s="216" t="s">
        <v>72</v>
      </c>
      <c r="B11" s="217" t="s">
        <v>73</v>
      </c>
      <c r="C11" s="218">
        <f>SUM(C13)</f>
        <v>12400</v>
      </c>
      <c r="D11" s="94">
        <f>D13</f>
        <v>3500</v>
      </c>
      <c r="E11" s="95">
        <f>SUM(C11:D11)</f>
        <v>15900</v>
      </c>
    </row>
    <row r="12" spans="1:5" ht="15">
      <c r="A12" s="74" t="s">
        <v>74</v>
      </c>
      <c r="B12" s="75" t="s">
        <v>75</v>
      </c>
      <c r="C12" s="76"/>
      <c r="D12" s="226"/>
      <c r="E12" s="227"/>
    </row>
    <row r="13" spans="1:5" ht="15">
      <c r="A13" s="77">
        <v>55</v>
      </c>
      <c r="B13" s="78" t="s">
        <v>31</v>
      </c>
      <c r="C13" s="79">
        <v>12400</v>
      </c>
      <c r="D13" s="229">
        <v>3500</v>
      </c>
      <c r="E13" s="231">
        <f>SUM(C13:D13)</f>
        <v>15900</v>
      </c>
    </row>
    <row r="14" spans="1:5" ht="15.75" thickBot="1">
      <c r="A14" s="232"/>
      <c r="B14" s="233"/>
      <c r="C14" s="234"/>
      <c r="D14" s="233"/>
      <c r="E14" s="235"/>
    </row>
    <row r="15" spans="1:5" ht="15.75" thickBot="1">
      <c r="A15" s="216" t="s">
        <v>76</v>
      </c>
      <c r="B15" s="217" t="s">
        <v>77</v>
      </c>
      <c r="C15" s="93">
        <v>686880</v>
      </c>
      <c r="D15" s="94">
        <f>D17</f>
        <v>-5230</v>
      </c>
      <c r="E15" s="95">
        <f>SUM(C15:D15)</f>
        <v>681650</v>
      </c>
    </row>
    <row r="16" spans="1:5" ht="15">
      <c r="A16" s="80" t="s">
        <v>78</v>
      </c>
      <c r="B16" s="91" t="s">
        <v>79</v>
      </c>
      <c r="C16" s="225"/>
      <c r="D16" s="226"/>
      <c r="E16" s="227"/>
    </row>
    <row r="17" spans="1:5" ht="15">
      <c r="A17" s="81">
        <v>55</v>
      </c>
      <c r="B17" s="92" t="s">
        <v>31</v>
      </c>
      <c r="C17" s="230">
        <v>41200</v>
      </c>
      <c r="D17" s="229">
        <v>-5230</v>
      </c>
      <c r="E17" s="231">
        <f>SUM(C17:D17)</f>
        <v>35970</v>
      </c>
    </row>
    <row r="18" spans="1:5" ht="15.75" thickBot="1">
      <c r="A18" s="232"/>
      <c r="B18" s="233"/>
      <c r="C18" s="234"/>
      <c r="D18" s="233"/>
      <c r="E18" s="235"/>
    </row>
    <row r="19" spans="1:5" ht="15.75" thickBot="1">
      <c r="A19" s="216" t="s">
        <v>80</v>
      </c>
      <c r="B19" s="217" t="s">
        <v>81</v>
      </c>
      <c r="C19" s="93">
        <v>385519</v>
      </c>
      <c r="D19" s="94">
        <f>SUM(D21,D24,D27,D30)</f>
        <v>76894</v>
      </c>
      <c r="E19" s="95">
        <f>SUM(C19:D19)</f>
        <v>462413</v>
      </c>
    </row>
    <row r="20" spans="1:5" ht="15">
      <c r="A20" s="82" t="s">
        <v>82</v>
      </c>
      <c r="B20" s="83" t="s">
        <v>83</v>
      </c>
      <c r="C20" s="225"/>
      <c r="D20" s="226"/>
      <c r="E20" s="227"/>
    </row>
    <row r="21" spans="1:5" ht="15">
      <c r="A21" s="77" t="s">
        <v>71</v>
      </c>
      <c r="B21" s="84" t="s">
        <v>59</v>
      </c>
      <c r="C21" s="230">
        <v>15000</v>
      </c>
      <c r="D21" s="229">
        <v>-5500</v>
      </c>
      <c r="E21" s="231">
        <f>SUM(C21:D21)</f>
        <v>9500</v>
      </c>
    </row>
    <row r="22" spans="1:5" ht="15">
      <c r="A22" s="228"/>
      <c r="B22" s="229"/>
      <c r="C22" s="230"/>
      <c r="D22" s="229"/>
      <c r="E22" s="231"/>
    </row>
    <row r="23" spans="1:5" ht="15">
      <c r="A23" s="236" t="s">
        <v>84</v>
      </c>
      <c r="B23" s="237" t="s">
        <v>85</v>
      </c>
      <c r="C23" s="230"/>
      <c r="D23" s="229"/>
      <c r="E23" s="231"/>
    </row>
    <row r="24" spans="1:5" ht="15">
      <c r="A24" s="77" t="s">
        <v>86</v>
      </c>
      <c r="B24" s="78" t="s">
        <v>31</v>
      </c>
      <c r="C24" s="230">
        <v>43905</v>
      </c>
      <c r="D24" s="229">
        <v>2738</v>
      </c>
      <c r="E24" s="231">
        <f>SUM(C24:D24)</f>
        <v>46643</v>
      </c>
    </row>
    <row r="25" spans="1:5" ht="15">
      <c r="A25" s="77"/>
      <c r="B25" s="78"/>
      <c r="C25" s="230"/>
      <c r="D25" s="229"/>
      <c r="E25" s="231"/>
    </row>
    <row r="26" spans="1:5" ht="26.25">
      <c r="A26" s="85" t="s">
        <v>87</v>
      </c>
      <c r="B26" s="248" t="s">
        <v>88</v>
      </c>
      <c r="C26" s="230"/>
      <c r="D26" s="229"/>
      <c r="E26" s="231"/>
    </row>
    <row r="27" spans="1:5" ht="15">
      <c r="A27" s="85" t="s">
        <v>86</v>
      </c>
      <c r="B27" s="86" t="s">
        <v>31</v>
      </c>
      <c r="C27" s="230">
        <v>10900</v>
      </c>
      <c r="D27" s="229">
        <v>80706</v>
      </c>
      <c r="E27" s="231">
        <f>SUM(C27:D27)</f>
        <v>91606</v>
      </c>
    </row>
    <row r="28" spans="1:5" ht="15">
      <c r="A28" s="228"/>
      <c r="B28" s="229"/>
      <c r="C28" s="230"/>
      <c r="D28" s="229"/>
      <c r="E28" s="231"/>
    </row>
    <row r="29" spans="1:5" ht="26.25">
      <c r="A29" s="236" t="s">
        <v>87</v>
      </c>
      <c r="B29" s="249" t="s">
        <v>89</v>
      </c>
      <c r="C29" s="230"/>
      <c r="D29" s="229"/>
      <c r="E29" s="231"/>
    </row>
    <row r="30" spans="1:5" ht="15">
      <c r="A30" s="238" t="s">
        <v>86</v>
      </c>
      <c r="B30" s="239" t="s">
        <v>31</v>
      </c>
      <c r="C30" s="230">
        <v>1050</v>
      </c>
      <c r="D30" s="229">
        <v>-1050</v>
      </c>
      <c r="E30" s="231">
        <f>SUM(C30:D30)</f>
        <v>0</v>
      </c>
    </row>
    <row r="31" spans="1:5" ht="15.75" thickBot="1">
      <c r="A31" s="232"/>
      <c r="B31" s="233"/>
      <c r="C31" s="234"/>
      <c r="D31" s="233"/>
      <c r="E31" s="235"/>
    </row>
    <row r="32" spans="1:5" ht="15.75" thickBot="1">
      <c r="A32" s="216" t="s">
        <v>90</v>
      </c>
      <c r="B32" s="217" t="s">
        <v>91</v>
      </c>
      <c r="C32" s="93">
        <v>2474675</v>
      </c>
      <c r="D32" s="94">
        <f>SUM(D33,D36,D40)</f>
        <v>-4999</v>
      </c>
      <c r="E32" s="95">
        <f>SUM(C32:D32)</f>
        <v>2469676</v>
      </c>
    </row>
    <row r="33" spans="1:5" ht="15.75" thickBot="1">
      <c r="A33" s="240" t="s">
        <v>92</v>
      </c>
      <c r="B33" s="241" t="s">
        <v>93</v>
      </c>
      <c r="C33" s="96">
        <v>500845</v>
      </c>
      <c r="D33" s="97">
        <f>D34</f>
        <v>-7990</v>
      </c>
      <c r="E33" s="98">
        <f>SUM(C33:D33)</f>
        <v>492855</v>
      </c>
    </row>
    <row r="34" spans="1:5" ht="15">
      <c r="A34" s="74" t="s">
        <v>86</v>
      </c>
      <c r="B34" s="75" t="s">
        <v>31</v>
      </c>
      <c r="C34" s="225">
        <v>235134</v>
      </c>
      <c r="D34" s="226">
        <v>-7990</v>
      </c>
      <c r="E34" s="227">
        <f>SUM(C34:D34)</f>
        <v>227144</v>
      </c>
    </row>
    <row r="35" spans="1:5" ht="15.75" thickBot="1">
      <c r="A35" s="232"/>
      <c r="B35" s="233"/>
      <c r="C35" s="234"/>
      <c r="D35" s="233"/>
      <c r="E35" s="235"/>
    </row>
    <row r="36" spans="1:5" ht="15.75" thickBot="1">
      <c r="A36" s="87" t="s">
        <v>94</v>
      </c>
      <c r="B36" s="280" t="s">
        <v>95</v>
      </c>
      <c r="C36" s="97">
        <v>403377</v>
      </c>
      <c r="D36" s="96">
        <f>SUM(D37,D38)</f>
        <v>5452</v>
      </c>
      <c r="E36" s="97">
        <f>SUM(C36:D36)</f>
        <v>408829</v>
      </c>
    </row>
    <row r="37" spans="1:5" ht="15">
      <c r="A37" s="74" t="s">
        <v>96</v>
      </c>
      <c r="B37" s="279" t="s">
        <v>30</v>
      </c>
      <c r="C37" s="226">
        <v>263460</v>
      </c>
      <c r="D37" s="225">
        <v>452</v>
      </c>
      <c r="E37" s="226">
        <f>SUM(C37:D37)</f>
        <v>263912</v>
      </c>
    </row>
    <row r="38" spans="1:5" ht="15">
      <c r="A38" s="348" t="s">
        <v>86</v>
      </c>
      <c r="B38" s="349" t="s">
        <v>31</v>
      </c>
      <c r="C38" s="39">
        <v>139917</v>
      </c>
      <c r="D38" s="230">
        <v>5000</v>
      </c>
      <c r="E38" s="229">
        <f>SUM(C38:D38)</f>
        <v>144917</v>
      </c>
    </row>
    <row r="39" spans="1:5" ht="15.75" thickBot="1">
      <c r="A39" s="274"/>
      <c r="B39" s="194"/>
      <c r="C39" s="277"/>
      <c r="D39" s="276"/>
      <c r="E39" s="277"/>
    </row>
    <row r="40" spans="1:5" ht="15.75" thickBot="1">
      <c r="A40" s="87" t="s">
        <v>97</v>
      </c>
      <c r="B40" s="280" t="s">
        <v>98</v>
      </c>
      <c r="C40" s="97">
        <v>104242</v>
      </c>
      <c r="D40" s="96">
        <f>D41</f>
        <v>-2461</v>
      </c>
      <c r="E40" s="97">
        <f>SUM(C40:D40)</f>
        <v>101781</v>
      </c>
    </row>
    <row r="41" spans="1:5" ht="15">
      <c r="A41" s="74" t="s">
        <v>86</v>
      </c>
      <c r="B41" s="279" t="s">
        <v>31</v>
      </c>
      <c r="C41" s="226">
        <v>52769</v>
      </c>
      <c r="D41" s="225">
        <v>-2461</v>
      </c>
      <c r="E41" s="226">
        <f>SUM(C41:D41)</f>
        <v>50308</v>
      </c>
    </row>
    <row r="42" spans="1:5" ht="15.75" thickBot="1">
      <c r="A42" s="242"/>
      <c r="B42" s="242"/>
      <c r="C42" s="281"/>
      <c r="D42" s="234"/>
      <c r="E42" s="281"/>
    </row>
    <row r="43" spans="1:5" ht="15.75" thickBot="1">
      <c r="A43" s="219" t="s">
        <v>99</v>
      </c>
      <c r="B43" s="220" t="s">
        <v>100</v>
      </c>
      <c r="C43" s="99">
        <v>6328821</v>
      </c>
      <c r="D43" s="100">
        <f>SUM(D44,D47,D51,D55)</f>
        <v>-23484</v>
      </c>
      <c r="E43" s="101">
        <f>SUM(C43:D43)</f>
        <v>6305337</v>
      </c>
    </row>
    <row r="44" spans="1:5" ht="15.75" thickBot="1">
      <c r="A44" s="240" t="s">
        <v>101</v>
      </c>
      <c r="B44" s="241" t="s">
        <v>102</v>
      </c>
      <c r="C44" s="96">
        <v>613506</v>
      </c>
      <c r="D44" s="97">
        <f>D45</f>
        <v>7127</v>
      </c>
      <c r="E44" s="98">
        <f>SUM(C44:D44)</f>
        <v>620633</v>
      </c>
    </row>
    <row r="45" spans="1:5" ht="15">
      <c r="A45" s="74" t="s">
        <v>86</v>
      </c>
      <c r="B45" s="75" t="s">
        <v>31</v>
      </c>
      <c r="C45" s="225">
        <v>111190</v>
      </c>
      <c r="D45" s="226">
        <v>7127</v>
      </c>
      <c r="E45" s="227">
        <f>SUM(C45:D45)</f>
        <v>118317</v>
      </c>
    </row>
    <row r="46" spans="1:5" ht="15.75" thickBot="1">
      <c r="A46" s="242"/>
      <c r="B46" s="243"/>
      <c r="C46" s="234"/>
      <c r="D46" s="233"/>
      <c r="E46" s="235"/>
    </row>
    <row r="47" spans="1:5" ht="15.75" thickBot="1">
      <c r="A47" s="87" t="s">
        <v>101</v>
      </c>
      <c r="B47" s="88" t="s">
        <v>103</v>
      </c>
      <c r="C47" s="96">
        <v>218321</v>
      </c>
      <c r="D47" s="97">
        <f>SUM(D48,D49)</f>
        <v>-31000</v>
      </c>
      <c r="E47" s="98">
        <f>SUM(C47:D47)</f>
        <v>187321</v>
      </c>
    </row>
    <row r="48" spans="1:5" ht="15">
      <c r="A48" s="74" t="s">
        <v>96</v>
      </c>
      <c r="B48" s="75" t="s">
        <v>30</v>
      </c>
      <c r="C48" s="225">
        <v>155138</v>
      </c>
      <c r="D48" s="226">
        <v>-23000</v>
      </c>
      <c r="E48" s="227">
        <f>SUM(C48:D48)</f>
        <v>132138</v>
      </c>
    </row>
    <row r="49" spans="1:5" ht="15">
      <c r="A49" s="77" t="s">
        <v>86</v>
      </c>
      <c r="B49" s="78" t="s">
        <v>31</v>
      </c>
      <c r="C49" s="230">
        <v>63032</v>
      </c>
      <c r="D49" s="229">
        <v>-8000</v>
      </c>
      <c r="E49" s="231">
        <f>SUM(C49:D49)</f>
        <v>55032</v>
      </c>
    </row>
    <row r="50" spans="1:5" ht="15.75" thickBot="1">
      <c r="A50" s="242"/>
      <c r="B50" s="243"/>
      <c r="C50" s="234"/>
      <c r="D50" s="233"/>
      <c r="E50" s="235"/>
    </row>
    <row r="51" spans="1:5" ht="15.75" thickBot="1">
      <c r="A51" s="87" t="s">
        <v>104</v>
      </c>
      <c r="B51" s="88" t="s">
        <v>105</v>
      </c>
      <c r="C51" s="96">
        <v>408819</v>
      </c>
      <c r="D51" s="97">
        <f>D53</f>
        <v>-911</v>
      </c>
      <c r="E51" s="98">
        <f>SUM(C51:D51)</f>
        <v>407908</v>
      </c>
    </row>
    <row r="52" spans="1:5" ht="15">
      <c r="A52" s="74" t="s">
        <v>96</v>
      </c>
      <c r="B52" s="75" t="s">
        <v>106</v>
      </c>
      <c r="C52" s="225"/>
      <c r="D52" s="226"/>
      <c r="E52" s="227"/>
    </row>
    <row r="53" spans="1:5" ht="15">
      <c r="A53" s="244"/>
      <c r="B53" s="78" t="s">
        <v>107</v>
      </c>
      <c r="C53" s="230">
        <v>266393</v>
      </c>
      <c r="D53" s="229">
        <v>-911</v>
      </c>
      <c r="E53" s="231">
        <f>SUM(C53:D53)</f>
        <v>265482</v>
      </c>
    </row>
    <row r="54" spans="1:5" ht="15.75" thickBot="1">
      <c r="A54" s="242"/>
      <c r="B54" s="243"/>
      <c r="C54" s="234"/>
      <c r="D54" s="233"/>
      <c r="E54" s="235"/>
    </row>
    <row r="55" spans="1:5" ht="15.75" thickBot="1">
      <c r="A55" s="87" t="s">
        <v>104</v>
      </c>
      <c r="B55" s="88" t="s">
        <v>108</v>
      </c>
      <c r="C55" s="96">
        <v>1333191</v>
      </c>
      <c r="D55" s="97">
        <f>D57</f>
        <v>1300</v>
      </c>
      <c r="E55" s="98">
        <f>SUM(C55:D55)</f>
        <v>1334491</v>
      </c>
    </row>
    <row r="56" spans="1:5" ht="15">
      <c r="A56" s="74" t="s">
        <v>86</v>
      </c>
      <c r="B56" s="75" t="s">
        <v>109</v>
      </c>
      <c r="C56" s="225"/>
      <c r="D56" s="226"/>
      <c r="E56" s="227"/>
    </row>
    <row r="57" spans="1:5" ht="15">
      <c r="A57" s="89"/>
      <c r="B57" s="78" t="s">
        <v>110</v>
      </c>
      <c r="C57" s="230">
        <v>171248</v>
      </c>
      <c r="D57" s="229">
        <v>1300</v>
      </c>
      <c r="E57" s="231">
        <f>SUM(C57:D57)</f>
        <v>172548</v>
      </c>
    </row>
    <row r="58" spans="1:5" ht="15.75" thickBot="1">
      <c r="A58" s="244"/>
      <c r="B58" s="245"/>
      <c r="C58" s="230"/>
      <c r="D58" s="229"/>
      <c r="E58" s="231"/>
    </row>
    <row r="59" spans="1:5" ht="15.75" thickBot="1">
      <c r="A59" s="216" t="s">
        <v>111</v>
      </c>
      <c r="B59" s="217" t="s">
        <v>112</v>
      </c>
      <c r="C59" s="93">
        <v>1369758</v>
      </c>
      <c r="D59" s="94">
        <f>D61</f>
        <v>8000</v>
      </c>
      <c r="E59" s="95">
        <f>SUM(C59:D59)</f>
        <v>1377758</v>
      </c>
    </row>
    <row r="60" spans="1:5" ht="15">
      <c r="A60" s="246" t="s">
        <v>113</v>
      </c>
      <c r="B60" s="247" t="s">
        <v>114</v>
      </c>
      <c r="C60" s="225"/>
      <c r="D60" s="226"/>
      <c r="E60" s="227"/>
    </row>
    <row r="61" spans="1:5" ht="15">
      <c r="A61" s="238" t="s">
        <v>71</v>
      </c>
      <c r="B61" s="239" t="s">
        <v>59</v>
      </c>
      <c r="C61" s="230">
        <v>0</v>
      </c>
      <c r="D61" s="229">
        <v>8000</v>
      </c>
      <c r="E61" s="231">
        <f>SUM(C61:D61)</f>
        <v>8000</v>
      </c>
    </row>
    <row r="62" spans="1:5" ht="15">
      <c r="A62" s="244"/>
      <c r="B62" s="245"/>
      <c r="C62" s="230"/>
      <c r="D62" s="229"/>
      <c r="E62" s="231"/>
    </row>
    <row r="63" spans="1:5" ht="15.75" thickBot="1">
      <c r="A63" s="221"/>
      <c r="B63" s="222" t="s">
        <v>115</v>
      </c>
      <c r="C63" s="351">
        <v>12632056</v>
      </c>
      <c r="D63" s="223">
        <f>SUM(D4,D11,D15,D19,D32,D43,D59)</f>
        <v>42304</v>
      </c>
      <c r="E63" s="224">
        <f>SUM(C63:D63)</f>
        <v>12674360</v>
      </c>
    </row>
    <row r="65" ht="15">
      <c r="D65" s="90"/>
    </row>
    <row r="66" ht="15">
      <c r="D66" s="90"/>
    </row>
    <row r="67" ht="15">
      <c r="D67" s="90"/>
    </row>
    <row r="68" ht="15">
      <c r="D68" s="9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25">
      <selection activeCell="G35" sqref="G35"/>
    </sheetView>
  </sheetViews>
  <sheetFormatPr defaultColWidth="9.140625" defaultRowHeight="15"/>
  <cols>
    <col min="1" max="1" width="5.57421875" style="0" customWidth="1"/>
    <col min="2" max="2" width="47.28125" style="0" customWidth="1"/>
    <col min="3" max="3" width="10.8515625" style="0" customWidth="1"/>
    <col min="4" max="4" width="10.140625" style="0" customWidth="1"/>
    <col min="5" max="5" width="10.421875" style="0" customWidth="1"/>
  </cols>
  <sheetData>
    <row r="1" spans="1:5" ht="15">
      <c r="A1" s="102"/>
      <c r="B1" s="178" t="s">
        <v>116</v>
      </c>
      <c r="C1" s="102"/>
      <c r="D1" s="102"/>
      <c r="E1" s="102"/>
    </row>
    <row r="2" spans="1:5" ht="15.75" thickBot="1">
      <c r="A2" s="250" t="s">
        <v>117</v>
      </c>
      <c r="B2" s="251"/>
      <c r="C2" s="252"/>
      <c r="D2" s="252"/>
      <c r="E2" s="252"/>
    </row>
    <row r="3" spans="1:5" ht="39" thickBot="1">
      <c r="A3" s="253"/>
      <c r="B3" s="254"/>
      <c r="C3" s="255" t="s">
        <v>48</v>
      </c>
      <c r="D3" s="54" t="s">
        <v>7</v>
      </c>
      <c r="E3" s="55" t="s">
        <v>8</v>
      </c>
    </row>
    <row r="4" spans="1:5" ht="15.75" thickBot="1">
      <c r="A4" s="256">
        <v>381</v>
      </c>
      <c r="B4" s="257" t="s">
        <v>35</v>
      </c>
      <c r="C4" s="258">
        <f>C5+C6</f>
        <v>30000</v>
      </c>
      <c r="D4" s="259">
        <v>0</v>
      </c>
      <c r="E4" s="260">
        <f>E5+E6</f>
        <v>30000</v>
      </c>
    </row>
    <row r="5" spans="1:5" ht="15">
      <c r="A5" s="261">
        <v>1</v>
      </c>
      <c r="B5" s="262" t="s">
        <v>118</v>
      </c>
      <c r="C5" s="263">
        <v>8000</v>
      </c>
      <c r="D5" s="264">
        <v>0</v>
      </c>
      <c r="E5" s="265">
        <f>SUM(C5:D5)</f>
        <v>8000</v>
      </c>
    </row>
    <row r="6" spans="1:5" ht="15.75" thickBot="1">
      <c r="A6" s="266">
        <v>2</v>
      </c>
      <c r="B6" s="267" t="s">
        <v>119</v>
      </c>
      <c r="C6" s="268">
        <v>22000</v>
      </c>
      <c r="D6" s="269">
        <v>0</v>
      </c>
      <c r="E6" s="270">
        <f>SUM(C6:D6)</f>
        <v>22000</v>
      </c>
    </row>
    <row r="7" spans="1:5" ht="15.75" thickBot="1">
      <c r="A7" s="271">
        <v>15</v>
      </c>
      <c r="B7" s="257" t="s">
        <v>120</v>
      </c>
      <c r="C7" s="272">
        <v>-963973</v>
      </c>
      <c r="D7" s="273">
        <f>SUM(D8,D10,D12,D14,D16,D18,D20,D22,D24,D26,D28,D30,D32)</f>
        <v>40436</v>
      </c>
      <c r="E7" s="260">
        <f>SUM(C7:D7)</f>
        <v>-923537</v>
      </c>
    </row>
    <row r="8" spans="1:5" ht="26.25">
      <c r="A8" s="297" t="s">
        <v>121</v>
      </c>
      <c r="B8" s="309" t="s">
        <v>122</v>
      </c>
      <c r="C8" s="327">
        <v>-326374</v>
      </c>
      <c r="D8" s="341">
        <v>-568</v>
      </c>
      <c r="E8" s="336">
        <f>SUM(C8:D8)</f>
        <v>-326942</v>
      </c>
    </row>
    <row r="9" spans="1:5" ht="15">
      <c r="A9" s="297"/>
      <c r="B9" s="310"/>
      <c r="C9" s="327"/>
      <c r="D9" s="341"/>
      <c r="E9" s="336"/>
    </row>
    <row r="10" spans="1:5" ht="26.25">
      <c r="A10" s="298" t="s">
        <v>123</v>
      </c>
      <c r="B10" s="311" t="s">
        <v>124</v>
      </c>
      <c r="C10" s="328">
        <v>-13000</v>
      </c>
      <c r="D10" s="342">
        <v>3049</v>
      </c>
      <c r="E10" s="337">
        <f>SUM(C10:D10)</f>
        <v>-9951</v>
      </c>
    </row>
    <row r="11" spans="1:5" ht="15">
      <c r="A11" s="298"/>
      <c r="B11" s="312"/>
      <c r="C11" s="328"/>
      <c r="D11" s="342"/>
      <c r="E11" s="337"/>
    </row>
    <row r="12" spans="1:5" ht="26.25">
      <c r="A12" s="299" t="s">
        <v>125</v>
      </c>
      <c r="B12" s="311" t="s">
        <v>126</v>
      </c>
      <c r="C12" s="328">
        <v>-80706</v>
      </c>
      <c r="D12" s="342">
        <v>80706</v>
      </c>
      <c r="E12" s="337">
        <f>SUM(C12:D12)</f>
        <v>0</v>
      </c>
    </row>
    <row r="13" spans="1:5" ht="15">
      <c r="A13" s="299"/>
      <c r="B13" s="312"/>
      <c r="C13" s="328"/>
      <c r="D13" s="342"/>
      <c r="E13" s="337"/>
    </row>
    <row r="14" spans="1:5" ht="15">
      <c r="A14" s="299" t="s">
        <v>127</v>
      </c>
      <c r="B14" s="239" t="s">
        <v>128</v>
      </c>
      <c r="C14" s="328">
        <v>-14500</v>
      </c>
      <c r="D14" s="312">
        <v>5469</v>
      </c>
      <c r="E14" s="337">
        <f>SUM(C14:D14)</f>
        <v>-9031</v>
      </c>
    </row>
    <row r="15" spans="1:5" ht="15">
      <c r="A15" s="299"/>
      <c r="B15" s="239"/>
      <c r="C15" s="328"/>
      <c r="D15" s="312"/>
      <c r="E15" s="337"/>
    </row>
    <row r="16" spans="1:5" ht="26.25">
      <c r="A16" s="299" t="s">
        <v>129</v>
      </c>
      <c r="B16" s="313" t="s">
        <v>130</v>
      </c>
      <c r="C16" s="328">
        <v>-45000</v>
      </c>
      <c r="D16" s="312">
        <v>144</v>
      </c>
      <c r="E16" s="337">
        <f>SUM(C16:D16)</f>
        <v>-44856</v>
      </c>
    </row>
    <row r="17" spans="1:5" ht="15">
      <c r="A17" s="299"/>
      <c r="B17" s="314"/>
      <c r="C17" s="328"/>
      <c r="D17" s="312"/>
      <c r="E17" s="337"/>
    </row>
    <row r="18" spans="1:5" ht="15">
      <c r="A18" s="350" t="s">
        <v>131</v>
      </c>
      <c r="B18" s="315" t="s">
        <v>132</v>
      </c>
      <c r="C18" s="328">
        <v>-7434</v>
      </c>
      <c r="D18" s="342">
        <v>7434</v>
      </c>
      <c r="E18" s="337">
        <f>SUM(C18:D18)</f>
        <v>0</v>
      </c>
    </row>
    <row r="19" spans="1:5" ht="15">
      <c r="A19" s="300"/>
      <c r="B19" s="316"/>
      <c r="C19" s="328"/>
      <c r="D19" s="342"/>
      <c r="E19" s="337"/>
    </row>
    <row r="20" spans="1:5" ht="15">
      <c r="A20" s="299" t="s">
        <v>133</v>
      </c>
      <c r="B20" s="317" t="s">
        <v>134</v>
      </c>
      <c r="C20" s="328">
        <v>0</v>
      </c>
      <c r="D20" s="343">
        <v>-3404</v>
      </c>
      <c r="E20" s="337">
        <f>SUM(C20:D20)</f>
        <v>-3404</v>
      </c>
    </row>
    <row r="21" spans="1:5" ht="15">
      <c r="A21" s="299"/>
      <c r="B21" s="318"/>
      <c r="C21" s="328"/>
      <c r="D21" s="343"/>
      <c r="E21" s="337"/>
    </row>
    <row r="22" spans="1:5" ht="15">
      <c r="A22" s="299" t="s">
        <v>135</v>
      </c>
      <c r="B22" s="317" t="s">
        <v>136</v>
      </c>
      <c r="C22" s="328">
        <v>0</v>
      </c>
      <c r="D22" s="343">
        <v>-3500</v>
      </c>
      <c r="E22" s="337">
        <f>SUM(C22:D22)</f>
        <v>-3500</v>
      </c>
    </row>
    <row r="23" spans="1:5" ht="15">
      <c r="A23" s="299"/>
      <c r="B23" s="318"/>
      <c r="C23" s="328"/>
      <c r="D23" s="343"/>
      <c r="E23" s="337"/>
    </row>
    <row r="24" spans="1:5" ht="15">
      <c r="A24" s="301" t="s">
        <v>137</v>
      </c>
      <c r="B24" s="317" t="s">
        <v>152</v>
      </c>
      <c r="C24" s="328">
        <v>0</v>
      </c>
      <c r="D24" s="343">
        <v>-4490</v>
      </c>
      <c r="E24" s="337">
        <f>SUM(C24:D24)</f>
        <v>-4490</v>
      </c>
    </row>
    <row r="25" spans="1:5" ht="15">
      <c r="A25" s="301"/>
      <c r="B25" s="318"/>
      <c r="C25" s="328"/>
      <c r="D25" s="343"/>
      <c r="E25" s="337"/>
    </row>
    <row r="26" spans="1:5" ht="15">
      <c r="A26" s="301" t="s">
        <v>138</v>
      </c>
      <c r="B26" s="317" t="s">
        <v>139</v>
      </c>
      <c r="C26" s="328">
        <v>0</v>
      </c>
      <c r="D26" s="343">
        <v>-20000</v>
      </c>
      <c r="E26" s="337">
        <f>SUM(C26:D26)</f>
        <v>-20000</v>
      </c>
    </row>
    <row r="27" spans="1:5" ht="15">
      <c r="A27" s="301"/>
      <c r="B27" s="318"/>
      <c r="C27" s="328"/>
      <c r="D27" s="343"/>
      <c r="E27" s="337"/>
    </row>
    <row r="28" spans="1:5" ht="15">
      <c r="A28" s="301" t="s">
        <v>140</v>
      </c>
      <c r="B28" s="319" t="s">
        <v>151</v>
      </c>
      <c r="C28" s="328">
        <v>0</v>
      </c>
      <c r="D28" s="343">
        <v>-12000</v>
      </c>
      <c r="E28" s="337">
        <f>SUM(C28:D28)</f>
        <v>-12000</v>
      </c>
    </row>
    <row r="29" spans="1:5" ht="15">
      <c r="A29" s="301"/>
      <c r="B29" s="318"/>
      <c r="C29" s="328"/>
      <c r="D29" s="343"/>
      <c r="E29" s="337"/>
    </row>
    <row r="30" spans="1:5" ht="26.25">
      <c r="A30" s="301" t="s">
        <v>141</v>
      </c>
      <c r="B30" s="320" t="s">
        <v>142</v>
      </c>
      <c r="C30" s="328">
        <v>0</v>
      </c>
      <c r="D30" s="343">
        <v>-5404</v>
      </c>
      <c r="E30" s="337">
        <f>SUM(C30:D30)</f>
        <v>-5404</v>
      </c>
    </row>
    <row r="31" spans="1:5" ht="15">
      <c r="A31" s="301"/>
      <c r="B31" s="318"/>
      <c r="C31" s="328"/>
      <c r="D31" s="343"/>
      <c r="E31" s="337"/>
    </row>
    <row r="32" spans="1:5" ht="15">
      <c r="A32" s="301" t="s">
        <v>143</v>
      </c>
      <c r="B32" s="314" t="s">
        <v>144</v>
      </c>
      <c r="C32" s="328">
        <v>0</v>
      </c>
      <c r="D32" s="343">
        <v>-7000</v>
      </c>
      <c r="E32" s="337">
        <f>SUM(C32:D32)</f>
        <v>-7000</v>
      </c>
    </row>
    <row r="33" spans="1:5" ht="15.75" thickBot="1">
      <c r="A33" s="302"/>
      <c r="B33" s="321"/>
      <c r="C33" s="329"/>
      <c r="D33" s="344"/>
      <c r="E33" s="338"/>
    </row>
    <row r="34" spans="1:5" ht="30.75" customHeight="1" thickBot="1">
      <c r="A34" s="303">
        <v>3502</v>
      </c>
      <c r="B34" s="322" t="s">
        <v>145</v>
      </c>
      <c r="C34" s="330">
        <f>SUM(C35:C36)</f>
        <v>121439</v>
      </c>
      <c r="D34" s="345">
        <f>SUM(D35,D36,D37)</f>
        <v>-30000</v>
      </c>
      <c r="E34" s="339">
        <f aca="true" t="shared" si="0" ref="E34:E39">SUM(C34:D34)</f>
        <v>91439</v>
      </c>
    </row>
    <row r="35" spans="1:5" ht="15">
      <c r="A35" s="304" t="s">
        <v>121</v>
      </c>
      <c r="B35" s="75" t="s">
        <v>146</v>
      </c>
      <c r="C35" s="331">
        <v>64000</v>
      </c>
      <c r="D35" s="226">
        <v>-32000</v>
      </c>
      <c r="E35" s="227">
        <f t="shared" si="0"/>
        <v>32000</v>
      </c>
    </row>
    <row r="36" spans="1:5" ht="15">
      <c r="A36" s="305" t="s">
        <v>150</v>
      </c>
      <c r="B36" s="323" t="s">
        <v>147</v>
      </c>
      <c r="C36" s="332">
        <v>57439</v>
      </c>
      <c r="D36" s="229">
        <v>0</v>
      </c>
      <c r="E36" s="231">
        <f t="shared" si="0"/>
        <v>57439</v>
      </c>
    </row>
    <row r="37" spans="1:5" ht="15">
      <c r="A37" s="305" t="s">
        <v>123</v>
      </c>
      <c r="B37" s="75" t="s">
        <v>148</v>
      </c>
      <c r="C37" s="332">
        <v>0</v>
      </c>
      <c r="D37" s="229">
        <v>2000</v>
      </c>
      <c r="E37" s="231">
        <f t="shared" si="0"/>
        <v>2000</v>
      </c>
    </row>
    <row r="38" spans="1:5" ht="15.75" thickBot="1">
      <c r="A38" s="306">
        <v>655</v>
      </c>
      <c r="B38" s="324" t="s">
        <v>38</v>
      </c>
      <c r="C38" s="333">
        <v>3000</v>
      </c>
      <c r="D38" s="346">
        <v>0</v>
      </c>
      <c r="E38" s="340">
        <f t="shared" si="0"/>
        <v>3000</v>
      </c>
    </row>
    <row r="39" spans="1:5" ht="15.75" thickBot="1">
      <c r="A39" s="256">
        <v>650</v>
      </c>
      <c r="B39" s="257" t="s">
        <v>39</v>
      </c>
      <c r="C39" s="258">
        <v>-62338</v>
      </c>
      <c r="D39" s="347">
        <v>0</v>
      </c>
      <c r="E39" s="339">
        <f t="shared" si="0"/>
        <v>-62338</v>
      </c>
    </row>
    <row r="40" spans="1:5" ht="15.75" thickBot="1">
      <c r="A40" s="307"/>
      <c r="B40" s="325"/>
      <c r="C40" s="334"/>
      <c r="D40" s="277"/>
      <c r="E40" s="278"/>
    </row>
    <row r="41" spans="1:5" ht="15.75" thickBot="1">
      <c r="A41" s="308"/>
      <c r="B41" s="326" t="s">
        <v>149</v>
      </c>
      <c r="C41" s="335">
        <f>SUM(C4,C7,C34,C38,C39)</f>
        <v>-871872</v>
      </c>
      <c r="D41" s="347">
        <f>SUM(D4,D7,D34,D38,D39)</f>
        <v>10436</v>
      </c>
      <c r="E41" s="339">
        <f>SUM(E4,E7,E34,E38,E39)</f>
        <v>-861436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Ivanova</dc:creator>
  <cp:keywords/>
  <dc:description/>
  <cp:lastModifiedBy>Sirle Kupts</cp:lastModifiedBy>
  <cp:lastPrinted>2016-06-01T08:14:58Z</cp:lastPrinted>
  <dcterms:created xsi:type="dcterms:W3CDTF">2016-05-17T12:50:55Z</dcterms:created>
  <dcterms:modified xsi:type="dcterms:W3CDTF">2016-06-01T08:16:28Z</dcterms:modified>
  <cp:category/>
  <cp:version/>
  <cp:contentType/>
  <cp:contentStatus/>
</cp:coreProperties>
</file>